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AKUNTANSI 2014" sheetId="1" r:id="rId1"/>
    <sheet name="Sheet2" sheetId="2" r:id="rId2"/>
    <sheet name="Sheet1" sheetId="3" r:id="rId3"/>
    <sheet name="Sheet3" sheetId="4" r:id="rId4"/>
  </sheets>
  <externalReferences>
    <externalReference r:id="rId7"/>
  </externalReferences>
  <definedNames>
    <definedName name="_xlnm.Print_Area" localSheetId="0">'AKUNTANSI 2014'!$A$1:$S$65</definedName>
  </definedNames>
  <calcPr fullCalcOnLoad="1"/>
</workbook>
</file>

<file path=xl/sharedStrings.xml><?xml version="1.0" encoding="utf-8"?>
<sst xmlns="http://schemas.openxmlformats.org/spreadsheetml/2006/main" count="185" uniqueCount="155">
  <si>
    <t>HM</t>
  </si>
  <si>
    <t>AM</t>
  </si>
  <si>
    <t>K</t>
  </si>
  <si>
    <t>M</t>
  </si>
  <si>
    <t>Nama</t>
  </si>
  <si>
    <t>Tempat, Tanggal Lahir</t>
  </si>
  <si>
    <t>Nomor Induk Mahasiswa</t>
  </si>
  <si>
    <t>:</t>
  </si>
  <si>
    <t>Fakultas</t>
  </si>
  <si>
    <t>Status</t>
  </si>
  <si>
    <t>Jenjang Pendidikan</t>
  </si>
  <si>
    <t>Mengetahui :</t>
  </si>
  <si>
    <t>Diberikan kepada</t>
  </si>
  <si>
    <t>Tanggal Yudisium</t>
  </si>
  <si>
    <t>Indeks Prestasi Komulatif</t>
  </si>
  <si>
    <t xml:space="preserve">            UNIVERSITAS  SARJANAWIYATA TAMANSISWA</t>
  </si>
  <si>
    <t xml:space="preserve">          FAKULTAS EKONOMI</t>
  </si>
  <si>
    <t xml:space="preserve">                  Jalan Kusumanegara No. 121  YOGYAKARTA 55165 Telp &amp; Fax (0274) 557455</t>
  </si>
  <si>
    <t xml:space="preserve"> Mata Kuliah Keilmuan dan Ketrampilan</t>
  </si>
  <si>
    <t xml:space="preserve"> Mata Kuliah Pengembangan Kepribadian</t>
  </si>
  <si>
    <t>Ketua Jurusan,</t>
  </si>
  <si>
    <t>Program Studi</t>
  </si>
  <si>
    <t>UST001</t>
  </si>
  <si>
    <t xml:space="preserve">: </t>
  </si>
  <si>
    <t xml:space="preserve">:  </t>
  </si>
  <si>
    <t>Kode MK</t>
  </si>
  <si>
    <t>No.</t>
  </si>
  <si>
    <t>Mata Kuliah</t>
  </si>
  <si>
    <t>Ekonomi</t>
  </si>
  <si>
    <t>Strata Satu</t>
  </si>
  <si>
    <t>*)</t>
  </si>
  <si>
    <t>DAFTAR PRESTASI AKADEMIK</t>
  </si>
  <si>
    <t>UST002</t>
  </si>
  <si>
    <t>UST003</t>
  </si>
  <si>
    <t>UST004</t>
  </si>
  <si>
    <t>UST005</t>
  </si>
  <si>
    <t>Website : www.fe.ustjogja.ac.id  E-mail: fe@ustjogja.ac.id</t>
  </si>
  <si>
    <t>PENDIDIKAN PANCASILA</t>
  </si>
  <si>
    <t>KETAMANSISWAAN 1</t>
  </si>
  <si>
    <t>KETAMANSISWAAN 2</t>
  </si>
  <si>
    <t>PENGANTAR MANAJEMEN</t>
  </si>
  <si>
    <t>PENGANTAR BISNIS</t>
  </si>
  <si>
    <t>MATEMATIKA BISNIS</t>
  </si>
  <si>
    <t>BAHASA INDONESIA</t>
  </si>
  <si>
    <t>HUKUM BISNIS</t>
  </si>
  <si>
    <t>AKUNTANSI BIAYA</t>
  </si>
  <si>
    <t>AKUNTANSI MANAJEMEN</t>
  </si>
  <si>
    <t>MANAJEMEN KEUANGAN</t>
  </si>
  <si>
    <t>PENDIDIKAN AGAMA ISLAM</t>
  </si>
  <si>
    <t>PENDIDIKAN AGAMA KRISTEN</t>
  </si>
  <si>
    <t>PENDIDIKAN AGAMA KATOLIK</t>
  </si>
  <si>
    <t>PENDIDIKAN AGAMA HINDU</t>
  </si>
  <si>
    <t>PENDIDIKAN AGAMA BUDHA</t>
  </si>
  <si>
    <t xml:space="preserve"> Mata Kuliah Keahlian Berkarya</t>
  </si>
  <si>
    <t>SKRIPSI</t>
  </si>
  <si>
    <t>KEWIRAUSAHAAN</t>
  </si>
  <si>
    <t>PEND.KEWARNEGARAAN</t>
  </si>
  <si>
    <t xml:space="preserve"> Mata Kuliah Perilaku Berkarya</t>
  </si>
  <si>
    <t xml:space="preserve"> Mata Kuliah Berkehidupan Bermasyarakat</t>
  </si>
  <si>
    <r>
      <t>Keterangan</t>
    </r>
    <r>
      <rPr>
        <sz val="8"/>
        <color indexed="8"/>
        <rFont val="Arial Narrow"/>
        <family val="2"/>
      </rPr>
      <t xml:space="preserve"> : HM = Huruf Mutu (A,B,C,D, dsb.); AM = Angka Mutu (4,3,2,1, dsb.); K = Kredit (2 sks, dsb.); M = Mutu (Perkalian AM dan K).</t>
    </r>
  </si>
  <si>
    <t>Judul Skripsi :</t>
  </si>
  <si>
    <t>Kaprodi,</t>
  </si>
  <si>
    <t>Dosen Wali,</t>
  </si>
  <si>
    <t xml:space="preserve"> Mata Kuliah Pilihan Bebas</t>
  </si>
  <si>
    <t xml:space="preserve"> Mata Kuliah Konsentrasi</t>
  </si>
  <si>
    <t>Mata Kuliah Konsentrasi Perpajakan</t>
  </si>
  <si>
    <t>**)</t>
  </si>
  <si>
    <t>Mata Kuliah Konsentrasi Keuangan</t>
  </si>
  <si>
    <t>Jumlah</t>
  </si>
  <si>
    <t>NILAI</t>
  </si>
  <si>
    <t>HURUF</t>
  </si>
  <si>
    <t>MUTU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</si>
  <si>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</si>
  <si>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</si>
  <si>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</si>
  <si>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</si>
  <si>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</si>
  <si>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</si>
  <si>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</si>
  <si>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</si>
  <si>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</si>
  <si>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</si>
  <si>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</si>
  <si>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E</t>
  </si>
  <si>
    <t>T</t>
  </si>
  <si>
    <t>Nomor :  000/UST/FE/DN.MJ/2017</t>
  </si>
  <si>
    <r>
      <t xml:space="preserve">Terakreditasi </t>
    </r>
    <r>
      <rPr>
        <b/>
        <sz val="10"/>
        <color indexed="8"/>
        <rFont val="Arial"/>
        <family val="2"/>
      </rPr>
      <t>A</t>
    </r>
  </si>
  <si>
    <t>Manajemen</t>
  </si>
  <si>
    <t>PENGANTAR AKUNTANSI</t>
  </si>
  <si>
    <t>BAHASA INGGRIS</t>
  </si>
  <si>
    <t>STATISTIKA BISNIS</t>
  </si>
  <si>
    <t>EKONOMI MIKRO</t>
  </si>
  <si>
    <t>EKONOMI MAKRO</t>
  </si>
  <si>
    <t>PENGANGGARAN BISNIS</t>
  </si>
  <si>
    <t>BANK DAN LEMBAGA KEUANGAN LAIN</t>
  </si>
  <si>
    <t>METODOLOGI PENELITIAN BISNIS</t>
  </si>
  <si>
    <t>EKONOMI MANAJERIAL</t>
  </si>
  <si>
    <t>BISNIS INTERNASIONAL</t>
  </si>
  <si>
    <t>MANAJEMEN STRATEGI</t>
  </si>
  <si>
    <t>STUDI KELAYAKAN BISNIS</t>
  </si>
  <si>
    <t>MANAJEMEN USAHA KECIL MIKRO</t>
  </si>
  <si>
    <t>EMB15204</t>
  </si>
  <si>
    <t>EMB15205</t>
  </si>
  <si>
    <t>EMB15304</t>
  </si>
  <si>
    <t>EMB15305</t>
  </si>
  <si>
    <t>EMB15401</t>
  </si>
  <si>
    <t>EMB15402</t>
  </si>
  <si>
    <t>EMB15403</t>
  </si>
  <si>
    <t>EMB15505</t>
  </si>
  <si>
    <t>EMB15506</t>
  </si>
  <si>
    <t>MANAJEMEN SUMBER DAYA MANUSIA</t>
  </si>
  <si>
    <t>MANAJEMEN PEMASARAN</t>
  </si>
  <si>
    <t>MANAJEMEN OPERASIONAL</t>
  </si>
  <si>
    <t>MANAJEMEN INFORMASI</t>
  </si>
  <si>
    <t>KOMUNIKASI BISNIS</t>
  </si>
  <si>
    <t>PERPAJAKAN</t>
  </si>
  <si>
    <t>PASAR MODAL</t>
  </si>
  <si>
    <t>MBB15307</t>
  </si>
  <si>
    <t>MBB15405</t>
  </si>
  <si>
    <t>MBB15406</t>
  </si>
  <si>
    <t>MBB15510</t>
  </si>
  <si>
    <t>MBB15511</t>
  </si>
  <si>
    <t>UST15011</t>
  </si>
  <si>
    <t>MBB15001</t>
  </si>
  <si>
    <t>SOSIAL DAN POLITIK PEREKONOMIAN</t>
  </si>
  <si>
    <t>ETIKA BISNIS</t>
  </si>
  <si>
    <t>EKONOMIKA KESEJAHTERAAN</t>
  </si>
  <si>
    <t>PEREKONOMIAN INDONESIA</t>
  </si>
  <si>
    <t>SENI MENJUAL</t>
  </si>
  <si>
    <t>KULIAH KERJA NYATA</t>
  </si>
  <si>
    <t>EMB15503</t>
  </si>
  <si>
    <t>EMB15504</t>
  </si>
  <si>
    <t>EMB15601</t>
  </si>
  <si>
    <t>EMB15508</t>
  </si>
  <si>
    <t>EMB15502</t>
  </si>
  <si>
    <t>EMB15603</t>
  </si>
  <si>
    <t>EMB15509</t>
  </si>
  <si>
    <t>EMP15510</t>
  </si>
  <si>
    <t>EMB15602</t>
  </si>
  <si>
    <t>PEMASARAN JASA*</t>
  </si>
  <si>
    <t>PERILAKU KONSUMEN*</t>
  </si>
  <si>
    <t>PEMASARAN INTERNASIONAL*</t>
  </si>
  <si>
    <t>TEORI PORTOFOLIO &amp; ANALISIS INVESTASI**</t>
  </si>
  <si>
    <t>TEKNIK ANALISIS KEUANGAN **</t>
  </si>
  <si>
    <t>MANJ. KEU. INTERNASIONAL**</t>
  </si>
  <si>
    <t>PSIKOLOGI INDUSTRI***</t>
  </si>
  <si>
    <t>PERILAKU ORGANISASIONAL***</t>
  </si>
  <si>
    <t>MANAJEMEN KINERJA***</t>
  </si>
  <si>
    <t>EMB15605</t>
  </si>
  <si>
    <t>EMB15604</t>
  </si>
  <si>
    <t>MANAJEMEN PERUBAHAN</t>
  </si>
  <si>
    <t>TEKNIK PROYEKSI BISNIS</t>
  </si>
  <si>
    <t>Mata Kuliah Wajib : 133 SKS, Mata Kuliah Pilihan Konsentrasi : 9 SKS, Mata Kuliah Pilihan Bebas : 2 SKS. Total Lulus : 144 SKS</t>
  </si>
  <si>
    <t>Yogyakarta,   Januari 2018</t>
  </si>
  <si>
    <t>Dra. Jajuk Herawati, M.M</t>
  </si>
</sst>
</file>

<file path=xl/styles.xml><?xml version="1.0" encoding="utf-8"?>
<styleSheet xmlns="http://schemas.openxmlformats.org/spreadsheetml/2006/main">
  <numFmts count="6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* #,##0_-;_-* #,##0\-;_-* &quot;-&quot;_-;_-@_-"/>
    <numFmt numFmtId="184" formatCode="_-&quot;ر.س.&quot;\ * #,##0.00_-;_-&quot;ر.س.&quot;\ * #,##0.00\-;_-&quot;ر.س.&quot;\ * &quot;-&quot;??_-;_-@_-"/>
    <numFmt numFmtId="185" formatCode="_-* #,##0.00_-;_-* #,##0.00\-;_-* &quot;-&quot;??_-;_-@_-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00_);_(* \(#,##0.0000000\);_(* &quot;-&quot;??_);_(@_)"/>
    <numFmt numFmtId="200" formatCode="_(* #,##0.00000000_);_(* \(#,##0.00000000\);_(* &quot;-&quot;??_);_(@_)"/>
    <numFmt numFmtId="201" formatCode="_(* #,##0.000000000_);_(* \(#,##0.000000000\);_(* &quot;-&quot;??_);_(@_)"/>
    <numFmt numFmtId="202" formatCode="_(* #,##0.0000000000_);_(* \(#,##0.0000000000\);_(* &quot;-&quot;??_);_(@_)"/>
    <numFmt numFmtId="203" formatCode="_(* #,##0.00000000000_);_(* \(#,##0.00000000000\);_(* &quot;-&quot;??_);_(@_)"/>
    <numFmt numFmtId="204" formatCode="_(* #,##0.000000000000_);_(* \(#,##0.000000000000\);_(* &quot;-&quot;??_);_(@_)"/>
    <numFmt numFmtId="205" formatCode="_(* #,##0.0_);_(* \(#,##0.0\);_(* &quot;-&quot;_);_(@_)"/>
    <numFmt numFmtId="206" formatCode="_(* #,##0.0_);_(* \(#,##0.0\);_(* &quot;-&quot;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21]dd\ mmmm\ yyyy"/>
    <numFmt numFmtId="212" formatCode="[$-F800]dddd\,\ mmmm\ dd\,\ yyyy"/>
    <numFmt numFmtId="213" formatCode="[$-421]dd\ mmmm\ yyyy;@"/>
    <numFmt numFmtId="214" formatCode="[$-409]dddd\,\ mmmm\ dd\,\ yyyy"/>
    <numFmt numFmtId="215" formatCode="[$-409]d\-mmm\-yyyy;@"/>
    <numFmt numFmtId="216" formatCode="0;[Red]0"/>
    <numFmt numFmtId="217" formatCode="dd/mm/yyyy;@"/>
    <numFmt numFmtId="218" formatCode="_(* #,##0_);_(* \(#,##0\);_(* &quot;-&quot;?_);_(@_)"/>
    <numFmt numFmtId="219" formatCode="_(* #,##0.00_);_(* \(#,##0.00\);_(* &quot;-&quot;?_);_(@_)"/>
  </numFmts>
  <fonts count="8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Lucida Handwriting"/>
      <family val="4"/>
    </font>
    <font>
      <sz val="10"/>
      <color indexed="8"/>
      <name val="Agency FB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gency FB"/>
      <family val="2"/>
    </font>
    <font>
      <b/>
      <sz val="9"/>
      <color indexed="8"/>
      <name val="Arial Narrow"/>
      <family val="2"/>
    </font>
    <font>
      <sz val="8"/>
      <color indexed="8"/>
      <name val="Agency FB"/>
      <family val="2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Bodoni MT Black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1"/>
      <color theme="1"/>
      <name val="Lucida Handwriting"/>
      <family val="4"/>
    </font>
    <font>
      <sz val="10"/>
      <color theme="1"/>
      <name val="Agency FB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Agency FB"/>
      <family val="2"/>
    </font>
    <font>
      <b/>
      <sz val="9"/>
      <color theme="1"/>
      <name val="Arial Narrow"/>
      <family val="2"/>
    </font>
    <font>
      <sz val="8"/>
      <color theme="1"/>
      <name val="Agency FB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6"/>
      <color theme="1"/>
      <name val="Bodoni MT Black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8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4" xfId="0" applyFont="1" applyBorder="1" applyAlignment="1">
      <alignment horizontal="center" vertical="distributed"/>
    </xf>
    <xf numFmtId="0" fontId="66" fillId="0" borderId="15" xfId="0" applyFont="1" applyBorder="1" applyAlignment="1">
      <alignment horizontal="center" vertical="distributed"/>
    </xf>
    <xf numFmtId="0" fontId="62" fillId="0" borderId="14" xfId="0" applyFont="1" applyBorder="1" applyAlignment="1">
      <alignment/>
    </xf>
    <xf numFmtId="0" fontId="67" fillId="0" borderId="15" xfId="0" applyFont="1" applyBorder="1" applyAlignment="1">
      <alignment/>
    </xf>
    <xf numFmtId="213" fontId="65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0" xfId="0" applyNumberFormat="1" applyFont="1" applyAlignment="1">
      <alignment/>
    </xf>
    <xf numFmtId="0" fontId="64" fillId="0" borderId="0" xfId="0" applyFont="1" applyAlignment="1">
      <alignment horizontal="left"/>
    </xf>
    <xf numFmtId="0" fontId="66" fillId="0" borderId="16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9" fillId="0" borderId="17" xfId="0" applyFont="1" applyBorder="1" applyAlignment="1">
      <alignment/>
    </xf>
    <xf numFmtId="0" fontId="66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left"/>
    </xf>
    <xf numFmtId="0" fontId="66" fillId="0" borderId="20" xfId="0" applyFont="1" applyBorder="1" applyAlignment="1">
      <alignment horizontal="center"/>
    </xf>
    <xf numFmtId="0" fontId="69" fillId="0" borderId="21" xfId="0" applyFont="1" applyBorder="1" applyAlignment="1">
      <alignment/>
    </xf>
    <xf numFmtId="0" fontId="66" fillId="0" borderId="22" xfId="0" applyFont="1" applyBorder="1" applyAlignment="1">
      <alignment horizontal="center"/>
    </xf>
    <xf numFmtId="192" fontId="63" fillId="0" borderId="0" xfId="0" applyNumberFormat="1" applyFont="1" applyBorder="1" applyAlignment="1">
      <alignment horizontal="center"/>
    </xf>
    <xf numFmtId="0" fontId="63" fillId="0" borderId="14" xfId="0" applyFont="1" applyBorder="1" applyAlignment="1">
      <alignment/>
    </xf>
    <xf numFmtId="2" fontId="70" fillId="0" borderId="14" xfId="0" applyNumberFormat="1" applyFont="1" applyBorder="1" applyAlignment="1">
      <alignment horizontal="center" vertical="distributed"/>
    </xf>
    <xf numFmtId="0" fontId="63" fillId="0" borderId="14" xfId="0" applyFont="1" applyBorder="1" applyAlignment="1">
      <alignment/>
    </xf>
    <xf numFmtId="0" fontId="62" fillId="0" borderId="23" xfId="0" applyFont="1" applyBorder="1" applyAlignment="1">
      <alignment/>
    </xf>
    <xf numFmtId="0" fontId="63" fillId="0" borderId="14" xfId="0" applyFont="1" applyBorder="1" applyAlignment="1">
      <alignment horizontal="left"/>
    </xf>
    <xf numFmtId="0" fontId="63" fillId="0" borderId="14" xfId="0" applyFont="1" applyBorder="1" applyAlignment="1">
      <alignment horizontal="center"/>
    </xf>
    <xf numFmtId="0" fontId="66" fillId="0" borderId="14" xfId="0" applyFont="1" applyBorder="1" applyAlignment="1">
      <alignment/>
    </xf>
    <xf numFmtId="213" fontId="66" fillId="0" borderId="0" xfId="0" applyNumberFormat="1" applyFont="1" applyBorder="1" applyAlignment="1">
      <alignment/>
    </xf>
    <xf numFmtId="2" fontId="66" fillId="0" borderId="0" xfId="0" applyNumberFormat="1" applyFont="1" applyBorder="1" applyAlignment="1">
      <alignment horizontal="center" vertical="distributed"/>
    </xf>
    <xf numFmtId="0" fontId="66" fillId="0" borderId="0" xfId="0" applyFont="1" applyBorder="1" applyAlignment="1">
      <alignment/>
    </xf>
    <xf numFmtId="0" fontId="67" fillId="0" borderId="24" xfId="0" applyFont="1" applyBorder="1" applyAlignment="1">
      <alignment/>
    </xf>
    <xf numFmtId="0" fontId="67" fillId="0" borderId="0" xfId="0" applyFont="1" applyAlignment="1">
      <alignment/>
    </xf>
    <xf numFmtId="0" fontId="66" fillId="0" borderId="25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213" fontId="66" fillId="0" borderId="15" xfId="0" applyNumberFormat="1" applyFont="1" applyBorder="1" applyAlignment="1">
      <alignment/>
    </xf>
    <xf numFmtId="0" fontId="66" fillId="0" borderId="15" xfId="0" applyFont="1" applyBorder="1" applyAlignment="1">
      <alignment horizontal="left" vertical="distributed"/>
    </xf>
    <xf numFmtId="2" fontId="66" fillId="0" borderId="15" xfId="0" applyNumberFormat="1" applyFont="1" applyBorder="1" applyAlignment="1">
      <alignment horizontal="center" vertical="distributed"/>
    </xf>
    <xf numFmtId="0" fontId="66" fillId="0" borderId="15" xfId="0" applyFont="1" applyBorder="1" applyAlignment="1">
      <alignment/>
    </xf>
    <xf numFmtId="0" fontId="67" fillId="0" borderId="26" xfId="0" applyFont="1" applyBorder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0" fillId="0" borderId="0" xfId="0" applyFont="1" applyAlignment="1">
      <alignment/>
    </xf>
    <xf numFmtId="192" fontId="63" fillId="0" borderId="27" xfId="0" applyNumberFormat="1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72" fillId="0" borderId="29" xfId="0" applyFont="1" applyBorder="1" applyAlignment="1">
      <alignment horizontal="center"/>
    </xf>
    <xf numFmtId="0" fontId="72" fillId="0" borderId="30" xfId="0" applyFont="1" applyBorder="1" applyAlignment="1">
      <alignment/>
    </xf>
    <xf numFmtId="0" fontId="73" fillId="0" borderId="29" xfId="0" applyFont="1" applyBorder="1" applyAlignment="1">
      <alignment/>
    </xf>
    <xf numFmtId="0" fontId="63" fillId="0" borderId="31" xfId="0" applyFont="1" applyBorder="1" applyAlignment="1">
      <alignment horizontal="center"/>
    </xf>
    <xf numFmtId="192" fontId="63" fillId="0" borderId="32" xfId="0" applyNumberFormat="1" applyFont="1" applyBorder="1" applyAlignment="1">
      <alignment horizontal="center"/>
    </xf>
    <xf numFmtId="0" fontId="63" fillId="0" borderId="33" xfId="0" applyFont="1" applyBorder="1" applyAlignment="1">
      <alignment/>
    </xf>
    <xf numFmtId="0" fontId="63" fillId="0" borderId="29" xfId="0" applyFont="1" applyBorder="1" applyAlignment="1">
      <alignment horizontal="center"/>
    </xf>
    <xf numFmtId="0" fontId="62" fillId="0" borderId="34" xfId="0" applyFont="1" applyBorder="1" applyAlignment="1">
      <alignment/>
    </xf>
    <xf numFmtId="0" fontId="63" fillId="0" borderId="35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72" fillId="0" borderId="37" xfId="0" applyFont="1" applyBorder="1" applyAlignment="1">
      <alignment/>
    </xf>
    <xf numFmtId="0" fontId="73" fillId="0" borderId="36" xfId="0" applyFont="1" applyBorder="1" applyAlignment="1">
      <alignment/>
    </xf>
    <xf numFmtId="0" fontId="63" fillId="0" borderId="38" xfId="0" applyFont="1" applyBorder="1" applyAlignment="1">
      <alignment horizontal="center"/>
    </xf>
    <xf numFmtId="192" fontId="63" fillId="0" borderId="38" xfId="57" applyNumberFormat="1" applyFont="1" applyBorder="1" applyAlignment="1">
      <alignment horizontal="center"/>
      <protection/>
    </xf>
    <xf numFmtId="0" fontId="63" fillId="0" borderId="39" xfId="0" applyFont="1" applyBorder="1" applyAlignment="1">
      <alignment/>
    </xf>
    <xf numFmtId="0" fontId="63" fillId="0" borderId="36" xfId="0" applyFont="1" applyBorder="1" applyAlignment="1">
      <alignment horizontal="center"/>
    </xf>
    <xf numFmtId="0" fontId="62" fillId="0" borderId="40" xfId="0" applyFont="1" applyBorder="1" applyAlignment="1">
      <alignment/>
    </xf>
    <xf numFmtId="0" fontId="72" fillId="0" borderId="38" xfId="0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72" fillId="0" borderId="36" xfId="0" applyFont="1" applyBorder="1" applyAlignment="1">
      <alignment/>
    </xf>
    <xf numFmtId="0" fontId="72" fillId="0" borderId="36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/>
    </xf>
    <xf numFmtId="0" fontId="74" fillId="0" borderId="37" xfId="0" applyFont="1" applyBorder="1" applyAlignment="1">
      <alignment horizontal="left"/>
    </xf>
    <xf numFmtId="0" fontId="72" fillId="0" borderId="37" xfId="0" applyFont="1" applyBorder="1" applyAlignment="1">
      <alignment horizontal="left"/>
    </xf>
    <xf numFmtId="0" fontId="72" fillId="0" borderId="35" xfId="0" applyFont="1" applyBorder="1" applyAlignment="1">
      <alignment horizontal="center"/>
    </xf>
    <xf numFmtId="0" fontId="72" fillId="0" borderId="36" xfId="0" applyFont="1" applyBorder="1" applyAlignment="1">
      <alignment horizontal="left"/>
    </xf>
    <xf numFmtId="0" fontId="72" fillId="0" borderId="37" xfId="0" applyFont="1" applyBorder="1" applyAlignment="1">
      <alignment/>
    </xf>
    <xf numFmtId="0" fontId="72" fillId="0" borderId="37" xfId="0" applyFont="1" applyBorder="1" applyAlignment="1">
      <alignment horizontal="center" vertical="center"/>
    </xf>
    <xf numFmtId="0" fontId="66" fillId="0" borderId="40" xfId="0" applyFont="1" applyBorder="1" applyAlignment="1">
      <alignment horizontal="left"/>
    </xf>
    <xf numFmtId="0" fontId="72" fillId="0" borderId="40" xfId="0" applyFont="1" applyBorder="1" applyAlignment="1">
      <alignment horizontal="center" vertical="center"/>
    </xf>
    <xf numFmtId="0" fontId="72" fillId="0" borderId="37" xfId="0" applyFont="1" applyBorder="1" applyAlignment="1">
      <alignment vertical="center"/>
    </xf>
    <xf numFmtId="0" fontId="73" fillId="0" borderId="37" xfId="0" applyFont="1" applyBorder="1" applyAlignment="1">
      <alignment vertical="center"/>
    </xf>
    <xf numFmtId="0" fontId="72" fillId="0" borderId="40" xfId="0" applyFont="1" applyBorder="1" applyAlignment="1">
      <alignment horizontal="center"/>
    </xf>
    <xf numFmtId="0" fontId="75" fillId="0" borderId="37" xfId="0" applyFont="1" applyBorder="1" applyAlignment="1">
      <alignment/>
    </xf>
    <xf numFmtId="0" fontId="73" fillId="0" borderId="37" xfId="0" applyFont="1" applyBorder="1" applyAlignment="1">
      <alignment/>
    </xf>
    <xf numFmtId="0" fontId="76" fillId="0" borderId="37" xfId="0" applyFont="1" applyBorder="1" applyAlignment="1">
      <alignment/>
    </xf>
    <xf numFmtId="0" fontId="69" fillId="0" borderId="10" xfId="0" applyFont="1" applyBorder="1" applyAlignment="1">
      <alignment/>
    </xf>
    <xf numFmtId="192" fontId="63" fillId="0" borderId="10" xfId="57" applyNumberFormat="1" applyFont="1" applyBorder="1" applyAlignment="1">
      <alignment horizontal="center"/>
      <protection/>
    </xf>
    <xf numFmtId="192" fontId="63" fillId="0" borderId="33" xfId="0" applyNumberFormat="1" applyFont="1" applyBorder="1" applyAlignment="1">
      <alignment horizontal="center"/>
    </xf>
    <xf numFmtId="0" fontId="62" fillId="0" borderId="37" xfId="0" applyFont="1" applyBorder="1" applyAlignment="1">
      <alignment/>
    </xf>
    <xf numFmtId="0" fontId="63" fillId="0" borderId="37" xfId="0" applyFont="1" applyBorder="1" applyAlignment="1">
      <alignment horizontal="center"/>
    </xf>
    <xf numFmtId="192" fontId="63" fillId="0" borderId="37" xfId="57" applyNumberFormat="1" applyFont="1" applyBorder="1" applyAlignment="1">
      <alignment horizontal="center"/>
      <protection/>
    </xf>
    <xf numFmtId="192" fontId="63" fillId="0" borderId="39" xfId="0" applyNumberFormat="1" applyFont="1" applyBorder="1" applyAlignment="1">
      <alignment horizontal="center"/>
    </xf>
    <xf numFmtId="0" fontId="69" fillId="0" borderId="37" xfId="0" applyFont="1" applyBorder="1" applyAlignment="1">
      <alignment/>
    </xf>
    <xf numFmtId="0" fontId="63" fillId="0" borderId="30" xfId="0" applyFont="1" applyBorder="1" applyAlignment="1">
      <alignment horizontal="center"/>
    </xf>
    <xf numFmtId="0" fontId="62" fillId="0" borderId="30" xfId="0" applyFont="1" applyBorder="1" applyAlignment="1">
      <alignment/>
    </xf>
    <xf numFmtId="192" fontId="63" fillId="0" borderId="30" xfId="57" applyNumberFormat="1" applyFont="1" applyBorder="1" applyAlignment="1">
      <alignment horizontal="center"/>
      <protection/>
    </xf>
    <xf numFmtId="0" fontId="72" fillId="0" borderId="41" xfId="0" applyFont="1" applyBorder="1" applyAlignment="1">
      <alignment horizontal="center"/>
    </xf>
    <xf numFmtId="0" fontId="63" fillId="0" borderId="37" xfId="0" applyFont="1" applyBorder="1" applyAlignment="1">
      <alignment/>
    </xf>
    <xf numFmtId="192" fontId="63" fillId="0" borderId="37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2" fillId="0" borderId="42" xfId="0" applyFont="1" applyBorder="1" applyAlignment="1">
      <alignment horizontal="center"/>
    </xf>
    <xf numFmtId="0" fontId="73" fillId="0" borderId="30" xfId="0" applyFont="1" applyBorder="1" applyAlignment="1">
      <alignment/>
    </xf>
    <xf numFmtId="0" fontId="69" fillId="0" borderId="37" xfId="0" applyFont="1" applyBorder="1" applyAlignment="1">
      <alignment/>
    </xf>
    <xf numFmtId="0" fontId="72" fillId="0" borderId="43" xfId="0" applyFont="1" applyBorder="1" applyAlignment="1">
      <alignment horizontal="center"/>
    </xf>
    <xf numFmtId="0" fontId="0" fillId="0" borderId="30" xfId="0" applyBorder="1" applyAlignment="1">
      <alignment/>
    </xf>
    <xf numFmtId="0" fontId="63" fillId="0" borderId="30" xfId="0" applyFont="1" applyBorder="1" applyAlignment="1">
      <alignment/>
    </xf>
    <xf numFmtId="0" fontId="63" fillId="0" borderId="37" xfId="0" applyFont="1" applyBorder="1" applyAlignment="1">
      <alignment/>
    </xf>
    <xf numFmtId="0" fontId="0" fillId="0" borderId="37" xfId="0" applyBorder="1" applyAlignment="1">
      <alignment/>
    </xf>
    <xf numFmtId="0" fontId="72" fillId="0" borderId="38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6" fillId="0" borderId="44" xfId="0" applyFont="1" applyBorder="1" applyAlignment="1">
      <alignment horizontal="center"/>
    </xf>
    <xf numFmtId="0" fontId="66" fillId="0" borderId="45" xfId="0" applyFont="1" applyBorder="1" applyAlignment="1">
      <alignment horizontal="center"/>
    </xf>
    <xf numFmtId="192" fontId="63" fillId="0" borderId="0" xfId="57" applyNumberFormat="1" applyFont="1" applyBorder="1" applyAlignment="1">
      <alignment horizontal="center"/>
      <protection/>
    </xf>
    <xf numFmtId="192" fontId="63" fillId="0" borderId="24" xfId="0" applyNumberFormat="1" applyFont="1" applyBorder="1" applyAlignment="1">
      <alignment horizontal="center"/>
    </xf>
    <xf numFmtId="0" fontId="60" fillId="33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4" fillId="0" borderId="11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72" fillId="0" borderId="19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213" fontId="66" fillId="0" borderId="15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38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213" fontId="65" fillId="0" borderId="0" xfId="0" applyNumberFormat="1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3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0" fillId="34" borderId="46" xfId="0" applyFill="1" applyBorder="1" applyAlignment="1">
      <alignment horizontal="center" vertical="center"/>
    </xf>
    <xf numFmtId="0" fontId="66" fillId="0" borderId="19" xfId="0" applyFont="1" applyBorder="1" applyAlignment="1">
      <alignment horizontal="left"/>
    </xf>
    <xf numFmtId="0" fontId="66" fillId="0" borderId="14" xfId="0" applyFont="1" applyBorder="1" applyAlignment="1">
      <alignment horizontal="left"/>
    </xf>
    <xf numFmtId="0" fontId="66" fillId="0" borderId="48" xfId="0" applyFont="1" applyBorder="1" applyAlignment="1">
      <alignment horizontal="left"/>
    </xf>
    <xf numFmtId="219" fontId="66" fillId="0" borderId="0" xfId="0" applyNumberFormat="1" applyFont="1" applyBorder="1" applyAlignment="1">
      <alignment horizontal="center"/>
    </xf>
    <xf numFmtId="0" fontId="77" fillId="0" borderId="14" xfId="0" applyFont="1" applyBorder="1" applyAlignment="1">
      <alignment horizontal="left"/>
    </xf>
    <xf numFmtId="0" fontId="66" fillId="0" borderId="49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213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left" vertical="distributed"/>
    </xf>
    <xf numFmtId="0" fontId="66" fillId="0" borderId="44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66" fillId="0" borderId="45" xfId="0" applyFont="1" applyBorder="1" applyAlignment="1">
      <alignment horizontal="center"/>
    </xf>
    <xf numFmtId="0" fontId="66" fillId="0" borderId="41" xfId="0" applyFont="1" applyBorder="1" applyAlignment="1">
      <alignment horizontal="left"/>
    </xf>
    <xf numFmtId="0" fontId="66" fillId="0" borderId="37" xfId="0" applyFont="1" applyBorder="1" applyAlignment="1">
      <alignment horizontal="left"/>
    </xf>
    <xf numFmtId="0" fontId="66" fillId="0" borderId="36" xfId="0" applyFont="1" applyBorder="1" applyAlignment="1">
      <alignment horizontal="left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53" applyFont="1" applyAlignment="1" applyProtection="1">
      <alignment horizontal="center"/>
      <protection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36" xfId="0" applyFont="1" applyBorder="1" applyAlignment="1">
      <alignment/>
    </xf>
    <xf numFmtId="0" fontId="65" fillId="0" borderId="37" xfId="0" applyFont="1" applyBorder="1" applyAlignment="1">
      <alignment/>
    </xf>
    <xf numFmtId="0" fontId="65" fillId="0" borderId="36" xfId="0" applyFont="1" applyBorder="1" applyAlignment="1">
      <alignment vertical="center"/>
    </xf>
    <xf numFmtId="0" fontId="66" fillId="0" borderId="19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48" xfId="0" applyFont="1" applyBorder="1" applyAlignment="1">
      <alignment/>
    </xf>
    <xf numFmtId="0" fontId="72" fillId="0" borderId="35" xfId="0" applyFont="1" applyBorder="1" applyAlignment="1">
      <alignment horizontal="center" vertical="center"/>
    </xf>
    <xf numFmtId="0" fontId="63" fillId="0" borderId="3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2" fillId="0" borderId="40" xfId="0" applyFont="1" applyBorder="1" applyAlignment="1">
      <alignment horizontal="left"/>
    </xf>
    <xf numFmtId="0" fontId="63" fillId="0" borderId="40" xfId="0" applyFont="1" applyBorder="1" applyAlignment="1">
      <alignment horizontal="left"/>
    </xf>
    <xf numFmtId="0" fontId="73" fillId="0" borderId="37" xfId="0" applyFont="1" applyBorder="1" applyAlignment="1">
      <alignment horizontal="left"/>
    </xf>
    <xf numFmtId="0" fontId="65" fillId="0" borderId="0" xfId="0" applyFont="1" applyBorder="1" applyAlignment="1" applyProtection="1">
      <alignment/>
      <protection locked="0"/>
    </xf>
    <xf numFmtId="0" fontId="72" fillId="0" borderId="51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72" fillId="0" borderId="52" xfId="0" applyFont="1" applyBorder="1" applyAlignment="1">
      <alignment vertical="center"/>
    </xf>
    <xf numFmtId="0" fontId="76" fillId="0" borderId="52" xfId="0" applyFont="1" applyBorder="1" applyAlignment="1">
      <alignment/>
    </xf>
    <xf numFmtId="0" fontId="72" fillId="0" borderId="54" xfId="0" applyFont="1" applyBorder="1" applyAlignment="1">
      <alignment horizontal="left"/>
    </xf>
    <xf numFmtId="0" fontId="63" fillId="0" borderId="55" xfId="0" applyFont="1" applyBorder="1" applyAlignment="1">
      <alignment horizontal="center"/>
    </xf>
    <xf numFmtId="192" fontId="63" fillId="0" borderId="56" xfId="0" applyNumberFormat="1" applyFont="1" applyBorder="1" applyAlignment="1">
      <alignment horizontal="center"/>
    </xf>
    <xf numFmtId="0" fontId="63" fillId="0" borderId="57" xfId="0" applyFont="1" applyBorder="1" applyAlignment="1">
      <alignment/>
    </xf>
    <xf numFmtId="0" fontId="63" fillId="0" borderId="54" xfId="0" applyFont="1" applyBorder="1" applyAlignment="1">
      <alignment horizontal="center"/>
    </xf>
    <xf numFmtId="0" fontId="72" fillId="0" borderId="55" xfId="0" applyFont="1" applyBorder="1" applyAlignment="1">
      <alignment horizontal="center"/>
    </xf>
    <xf numFmtId="0" fontId="66" fillId="0" borderId="53" xfId="0" applyFont="1" applyBorder="1" applyAlignment="1">
      <alignment horizontal="left"/>
    </xf>
    <xf numFmtId="0" fontId="73" fillId="0" borderId="54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/>
    </xf>
    <xf numFmtId="41" fontId="66" fillId="0" borderId="15" xfId="42" applyNumberFormat="1" applyFont="1" applyBorder="1" applyAlignment="1">
      <alignment horizontal="left"/>
    </xf>
    <xf numFmtId="192" fontId="63" fillId="0" borderId="60" xfId="0" applyNumberFormat="1" applyFont="1" applyBorder="1" applyAlignment="1">
      <alignment horizontal="center"/>
    </xf>
    <xf numFmtId="0" fontId="63" fillId="0" borderId="5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t-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76200</xdr:rowOff>
    </xdr:from>
    <xdr:to>
      <xdr:col>19</xdr:col>
      <xdr:colOff>9525</xdr:colOff>
      <xdr:row>5</xdr:row>
      <xdr:rowOff>76200</xdr:rowOff>
    </xdr:to>
    <xdr:sp>
      <xdr:nvSpPr>
        <xdr:cNvPr id="1" name="Straight Connector 5"/>
        <xdr:cNvSpPr>
          <a:spLocks/>
        </xdr:cNvSpPr>
      </xdr:nvSpPr>
      <xdr:spPr>
        <a:xfrm flipV="1">
          <a:off x="28575" y="1057275"/>
          <a:ext cx="7905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180975</xdr:colOff>
      <xdr:row>0</xdr:row>
      <xdr:rowOff>200025</xdr:rowOff>
    </xdr:from>
    <xdr:to>
      <xdr:col>3</xdr:col>
      <xdr:colOff>314325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0025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krip%20Nilai%20201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jemen"/>
    </sheetNames>
    <sheetDataSet>
      <sheetData sheetId="0">
        <row r="21">
          <cell r="B21" t="str">
            <v>UST15006</v>
          </cell>
        </row>
        <row r="22">
          <cell r="B22" t="str">
            <v>UST15007</v>
          </cell>
        </row>
        <row r="23">
          <cell r="B23" t="str">
            <v>UST15010</v>
          </cell>
        </row>
        <row r="24">
          <cell r="B24" t="str">
            <v>UST15108</v>
          </cell>
        </row>
        <row r="27">
          <cell r="B27" t="str">
            <v>EMK15101</v>
          </cell>
        </row>
        <row r="28">
          <cell r="B28" t="str">
            <v>EMK15102</v>
          </cell>
        </row>
        <row r="29">
          <cell r="B29" t="str">
            <v>EMK15103</v>
          </cell>
        </row>
        <row r="30">
          <cell r="B30" t="str">
            <v>EMK15104</v>
          </cell>
        </row>
        <row r="31">
          <cell r="B31" t="str">
            <v>EMK15105</v>
          </cell>
        </row>
        <row r="32">
          <cell r="B32" t="str">
            <v>EMK15201</v>
          </cell>
        </row>
        <row r="33">
          <cell r="B33" t="str">
            <v>EMK15202</v>
          </cell>
        </row>
        <row r="34">
          <cell r="B34" t="str">
            <v>EMK15203</v>
          </cell>
        </row>
        <row r="35">
          <cell r="B35" t="str">
            <v>EMK15301</v>
          </cell>
        </row>
        <row r="36">
          <cell r="B36" t="str">
            <v>EMK15302</v>
          </cell>
        </row>
        <row r="37">
          <cell r="B37" t="str">
            <v>EMK15303</v>
          </cell>
        </row>
        <row r="38">
          <cell r="B38" t="str">
            <v>EMK15501</v>
          </cell>
        </row>
        <row r="40">
          <cell r="B40" t="str">
            <v>EMP15306</v>
          </cell>
        </row>
        <row r="41">
          <cell r="B41" t="str">
            <v>EMP15404</v>
          </cell>
        </row>
        <row r="42">
          <cell r="B42" t="str">
            <v>EMP15606</v>
          </cell>
        </row>
        <row r="43">
          <cell r="B43" t="str">
            <v>EMP15607</v>
          </cell>
        </row>
        <row r="44">
          <cell r="B44" t="str">
            <v>EMP15608</v>
          </cell>
        </row>
        <row r="45">
          <cell r="B45" t="str">
            <v>EMP15609</v>
          </cell>
        </row>
        <row r="46">
          <cell r="B46" t="str">
            <v>EMP15610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.ustjogja.ac.i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70" zoomScaleSheetLayoutView="70" zoomScalePageLayoutView="0" workbookViewId="0" topLeftCell="A1">
      <selection activeCell="A7" sqref="A7:S7"/>
    </sheetView>
  </sheetViews>
  <sheetFormatPr defaultColWidth="9.140625" defaultRowHeight="12.75"/>
  <cols>
    <col min="1" max="1" width="3.421875" style="6" customWidth="1"/>
    <col min="2" max="2" width="7.421875" style="6" customWidth="1"/>
    <col min="3" max="3" width="0.5625" style="6" customWidth="1"/>
    <col min="4" max="4" width="6.421875" style="6" customWidth="1"/>
    <col min="5" max="5" width="1.57421875" style="6" customWidth="1"/>
    <col min="6" max="6" width="21.00390625" style="6" customWidth="1"/>
    <col min="7" max="7" width="3.57421875" style="7" customWidth="1"/>
    <col min="8" max="8" width="3.8515625" style="6" customWidth="1"/>
    <col min="9" max="9" width="3.421875" style="6" customWidth="1"/>
    <col min="10" max="10" width="4.57421875" style="6" customWidth="1"/>
    <col min="11" max="11" width="0.85546875" style="6" customWidth="1"/>
    <col min="12" max="12" width="3.28125" style="6" customWidth="1"/>
    <col min="13" max="13" width="7.7109375" style="6" customWidth="1"/>
    <col min="14" max="14" width="0.5625" style="6" customWidth="1"/>
    <col min="15" max="15" width="33.57421875" style="6" customWidth="1"/>
    <col min="16" max="16" width="3.28125" style="143" customWidth="1"/>
    <col min="17" max="17" width="3.8515625" style="6" customWidth="1"/>
    <col min="18" max="18" width="4.57421875" style="6" customWidth="1"/>
    <col min="19" max="19" width="5.421875" style="6" customWidth="1"/>
    <col min="20" max="20" width="5.00390625" style="6" hidden="1" customWidth="1"/>
    <col min="21" max="23" width="0" style="0" hidden="1" customWidth="1"/>
  </cols>
  <sheetData>
    <row r="1" spans="1:18" ht="16.5">
      <c r="A1" s="9"/>
      <c r="B1" s="9"/>
      <c r="C1" s="9"/>
      <c r="D1" s="9"/>
      <c r="E1" s="9"/>
      <c r="F1" s="9"/>
      <c r="G1" s="135"/>
      <c r="H1" s="9"/>
      <c r="I1" s="9"/>
      <c r="J1" s="9"/>
      <c r="K1" s="9"/>
      <c r="N1" s="9"/>
      <c r="O1" s="9"/>
      <c r="P1" s="152"/>
      <c r="Q1" s="9"/>
      <c r="R1" s="9"/>
    </row>
    <row r="2" spans="2:19" ht="15" customHeight="1">
      <c r="B2" s="177" t="s">
        <v>15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2:19" ht="20.25">
      <c r="B3" s="178" t="s">
        <v>16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2:19" ht="12.75">
      <c r="B4" s="179" t="s">
        <v>17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7:16" ht="12.75">
      <c r="G5" s="180" t="s">
        <v>36</v>
      </c>
      <c r="H5" s="180"/>
      <c r="I5" s="180"/>
      <c r="J5" s="180"/>
      <c r="K5" s="180"/>
      <c r="L5" s="180"/>
      <c r="M5" s="180"/>
      <c r="N5" s="180"/>
      <c r="O5" s="180"/>
      <c r="P5" s="180"/>
    </row>
    <row r="6" spans="22:23" ht="12.75">
      <c r="V6" s="161" t="s">
        <v>69</v>
      </c>
      <c r="W6" s="161"/>
    </row>
    <row r="7" spans="1:23" ht="23.25">
      <c r="A7" s="181" t="s">
        <v>31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V7" s="128" t="s">
        <v>70</v>
      </c>
      <c r="W7" s="128" t="s">
        <v>71</v>
      </c>
    </row>
    <row r="8" spans="1:23" ht="15.75">
      <c r="A8" s="182" t="s">
        <v>85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V8" s="129" t="s">
        <v>72</v>
      </c>
      <c r="W8" s="129">
        <v>4</v>
      </c>
    </row>
    <row r="9" spans="1:23" ht="15.75">
      <c r="A9" s="20" t="s">
        <v>12</v>
      </c>
      <c r="C9" s="7"/>
      <c r="D9" s="21"/>
      <c r="V9" s="129" t="s">
        <v>73</v>
      </c>
      <c r="W9" s="129">
        <v>3.8</v>
      </c>
    </row>
    <row r="10" spans="1:23" ht="15.75">
      <c r="A10" s="22" t="s">
        <v>4</v>
      </c>
      <c r="B10" s="12"/>
      <c r="C10" s="12"/>
      <c r="E10" s="23" t="s">
        <v>23</v>
      </c>
      <c r="F10" s="130"/>
      <c r="G10" s="10"/>
      <c r="H10" s="10"/>
      <c r="I10" s="10"/>
      <c r="J10" s="24"/>
      <c r="K10" s="24"/>
      <c r="L10" s="25"/>
      <c r="O10" s="22" t="s">
        <v>8</v>
      </c>
      <c r="P10" s="143" t="s">
        <v>7</v>
      </c>
      <c r="Q10" s="6" t="s">
        <v>28</v>
      </c>
      <c r="V10" s="129" t="s">
        <v>74</v>
      </c>
      <c r="W10" s="129">
        <v>3.3</v>
      </c>
    </row>
    <row r="11" spans="1:23" ht="15.75">
      <c r="A11" s="22" t="s">
        <v>5</v>
      </c>
      <c r="B11" s="12"/>
      <c r="C11" s="12"/>
      <c r="E11" s="23" t="s">
        <v>23</v>
      </c>
      <c r="F11" s="131"/>
      <c r="G11" s="11"/>
      <c r="H11" s="11"/>
      <c r="I11" s="11"/>
      <c r="J11" s="26"/>
      <c r="K11" s="26"/>
      <c r="L11" s="27"/>
      <c r="O11" s="22" t="s">
        <v>21</v>
      </c>
      <c r="P11" s="143" t="s">
        <v>7</v>
      </c>
      <c r="Q11" s="6" t="s">
        <v>87</v>
      </c>
      <c r="V11" s="129" t="s">
        <v>75</v>
      </c>
      <c r="W11" s="129">
        <v>3</v>
      </c>
    </row>
    <row r="12" spans="1:23" ht="15.75">
      <c r="A12" s="22" t="s">
        <v>6</v>
      </c>
      <c r="B12" s="12"/>
      <c r="C12" s="12"/>
      <c r="E12" s="28" t="s">
        <v>24</v>
      </c>
      <c r="F12" s="132"/>
      <c r="G12" s="11"/>
      <c r="H12" s="11"/>
      <c r="I12" s="11"/>
      <c r="J12" s="26"/>
      <c r="K12" s="26"/>
      <c r="L12" s="27"/>
      <c r="O12" s="22" t="s">
        <v>10</v>
      </c>
      <c r="P12" s="143" t="s">
        <v>7</v>
      </c>
      <c r="Q12" s="6" t="s">
        <v>29</v>
      </c>
      <c r="V12" s="129" t="s">
        <v>76</v>
      </c>
      <c r="W12" s="129">
        <v>2.8</v>
      </c>
    </row>
    <row r="13" spans="1:23" ht="16.5" thickBot="1">
      <c r="A13" s="22"/>
      <c r="B13" s="12"/>
      <c r="C13" s="12"/>
      <c r="D13" s="29"/>
      <c r="E13" s="8"/>
      <c r="F13" s="12"/>
      <c r="G13" s="12"/>
      <c r="H13" s="12"/>
      <c r="I13" s="12"/>
      <c r="J13" s="5"/>
      <c r="K13" s="5"/>
      <c r="O13" s="22" t="s">
        <v>9</v>
      </c>
      <c r="P13" s="143" t="s">
        <v>7</v>
      </c>
      <c r="Q13" s="6" t="s">
        <v>86</v>
      </c>
      <c r="V13" s="129" t="s">
        <v>77</v>
      </c>
      <c r="W13" s="129">
        <v>2.3</v>
      </c>
    </row>
    <row r="14" spans="1:23" ht="13.5" thickBot="1">
      <c r="A14" s="30" t="s">
        <v>26</v>
      </c>
      <c r="B14" s="31" t="s">
        <v>25</v>
      </c>
      <c r="C14" s="171" t="s">
        <v>27</v>
      </c>
      <c r="D14" s="172"/>
      <c r="E14" s="172"/>
      <c r="F14" s="173"/>
      <c r="G14" s="13" t="s">
        <v>0</v>
      </c>
      <c r="H14" s="13" t="s">
        <v>1</v>
      </c>
      <c r="I14" s="13" t="s">
        <v>2</v>
      </c>
      <c r="J14" s="124" t="s">
        <v>3</v>
      </c>
      <c r="K14" s="32"/>
      <c r="L14" s="125" t="s">
        <v>26</v>
      </c>
      <c r="M14" s="31" t="s">
        <v>25</v>
      </c>
      <c r="N14" s="171" t="s">
        <v>27</v>
      </c>
      <c r="O14" s="173"/>
      <c r="P14" s="144" t="s">
        <v>0</v>
      </c>
      <c r="Q14" s="13" t="s">
        <v>1</v>
      </c>
      <c r="R14" s="13" t="s">
        <v>2</v>
      </c>
      <c r="S14" s="33" t="s">
        <v>3</v>
      </c>
      <c r="V14" s="129" t="s">
        <v>78</v>
      </c>
      <c r="W14" s="129">
        <v>2</v>
      </c>
    </row>
    <row r="15" spans="1:23" ht="15" customHeight="1">
      <c r="A15" s="187" t="s">
        <v>19</v>
      </c>
      <c r="B15" s="188"/>
      <c r="C15" s="188"/>
      <c r="D15" s="188"/>
      <c r="E15" s="188"/>
      <c r="F15" s="188"/>
      <c r="G15" s="188"/>
      <c r="H15" s="189"/>
      <c r="I15" s="14"/>
      <c r="J15" s="35"/>
      <c r="K15" s="36"/>
      <c r="L15" s="162" t="s">
        <v>53</v>
      </c>
      <c r="M15" s="163"/>
      <c r="N15" s="163"/>
      <c r="O15" s="163"/>
      <c r="P15" s="163"/>
      <c r="Q15" s="164"/>
      <c r="R15" s="14"/>
      <c r="S15" s="37"/>
      <c r="V15" s="129" t="s">
        <v>79</v>
      </c>
      <c r="W15" s="129">
        <v>1.8</v>
      </c>
    </row>
    <row r="16" spans="1:23" s="1" customFormat="1" ht="13.5">
      <c r="A16" s="62">
        <v>1</v>
      </c>
      <c r="B16" s="63" t="s">
        <v>22</v>
      </c>
      <c r="C16" s="64"/>
      <c r="D16" s="65" t="s">
        <v>48</v>
      </c>
      <c r="E16" s="64"/>
      <c r="F16" s="64"/>
      <c r="G16" s="66"/>
      <c r="H16" s="66" t="e">
        <f>VLOOKUP(G16,$V$8:$W$20,2,FALSE)</f>
        <v>#N/A</v>
      </c>
      <c r="I16" s="66">
        <v>2</v>
      </c>
      <c r="J16" s="67" t="e">
        <f>H16*I16</f>
        <v>#N/A</v>
      </c>
      <c r="K16" s="68"/>
      <c r="L16" s="69">
        <v>26</v>
      </c>
      <c r="M16" s="63" t="s">
        <v>101</v>
      </c>
      <c r="N16" s="70"/>
      <c r="O16" s="115" t="s">
        <v>47</v>
      </c>
      <c r="P16" s="145"/>
      <c r="Q16" s="66" t="e">
        <f>VLOOKUP(P16,$V$8:$W$20,2,FALSE)</f>
        <v>#N/A</v>
      </c>
      <c r="R16" s="66">
        <v>5</v>
      </c>
      <c r="S16" s="67" t="e">
        <f>Q16*R16</f>
        <v>#N/A</v>
      </c>
      <c r="T16" s="4"/>
      <c r="V16" s="129" t="s">
        <v>80</v>
      </c>
      <c r="W16" s="129">
        <v>1.3</v>
      </c>
    </row>
    <row r="17" spans="1:23" s="1" customFormat="1" ht="13.5">
      <c r="A17" s="71"/>
      <c r="B17" s="72" t="s">
        <v>32</v>
      </c>
      <c r="C17" s="73"/>
      <c r="D17" s="74" t="s">
        <v>49</v>
      </c>
      <c r="E17" s="73"/>
      <c r="F17" s="73"/>
      <c r="G17" s="75"/>
      <c r="H17" s="66"/>
      <c r="I17" s="75"/>
      <c r="J17" s="67"/>
      <c r="K17" s="77"/>
      <c r="L17" s="78">
        <v>27</v>
      </c>
      <c r="M17" s="72" t="s">
        <v>102</v>
      </c>
      <c r="N17" s="79"/>
      <c r="O17" s="97" t="s">
        <v>45</v>
      </c>
      <c r="P17" s="145"/>
      <c r="Q17" s="66" t="e">
        <f aca="true" t="shared" si="0" ref="Q17:Q32">VLOOKUP(P17,$V$8:$W$20,2,FALSE)</f>
        <v>#N/A</v>
      </c>
      <c r="R17" s="75">
        <v>3</v>
      </c>
      <c r="S17" s="67" t="e">
        <f aca="true" t="shared" si="1" ref="S17:S32">Q17*R17</f>
        <v>#N/A</v>
      </c>
      <c r="T17" s="4"/>
      <c r="V17" s="129" t="s">
        <v>81</v>
      </c>
      <c r="W17" s="129">
        <v>1</v>
      </c>
    </row>
    <row r="18" spans="1:23" s="1" customFormat="1" ht="13.5">
      <c r="A18" s="71"/>
      <c r="B18" s="72" t="s">
        <v>33</v>
      </c>
      <c r="C18" s="73"/>
      <c r="D18" s="74" t="s">
        <v>50</v>
      </c>
      <c r="E18" s="73"/>
      <c r="F18" s="73"/>
      <c r="G18" s="76"/>
      <c r="H18" s="66"/>
      <c r="I18" s="75"/>
      <c r="J18" s="67"/>
      <c r="K18" s="77"/>
      <c r="L18" s="69">
        <v>28</v>
      </c>
      <c r="M18" s="72" t="s">
        <v>103</v>
      </c>
      <c r="N18" s="79"/>
      <c r="O18" s="97" t="s">
        <v>110</v>
      </c>
      <c r="P18" s="145"/>
      <c r="Q18" s="66" t="e">
        <f t="shared" si="0"/>
        <v>#N/A</v>
      </c>
      <c r="R18" s="75">
        <v>5</v>
      </c>
      <c r="S18" s="67" t="e">
        <f t="shared" si="1"/>
        <v>#N/A</v>
      </c>
      <c r="T18" s="4"/>
      <c r="V18" s="129" t="s">
        <v>82</v>
      </c>
      <c r="W18" s="129">
        <v>0.8</v>
      </c>
    </row>
    <row r="19" spans="1:23" s="1" customFormat="1" ht="13.5">
      <c r="A19" s="71"/>
      <c r="B19" s="72" t="s">
        <v>34</v>
      </c>
      <c r="C19" s="73"/>
      <c r="D19" s="74" t="s">
        <v>51</v>
      </c>
      <c r="E19" s="73"/>
      <c r="F19" s="73"/>
      <c r="G19" s="75"/>
      <c r="H19" s="66"/>
      <c r="I19" s="75"/>
      <c r="J19" s="67"/>
      <c r="K19" s="77"/>
      <c r="L19" s="78">
        <v>29</v>
      </c>
      <c r="M19" s="80" t="s">
        <v>104</v>
      </c>
      <c r="N19" s="79"/>
      <c r="O19" s="97" t="s">
        <v>111</v>
      </c>
      <c r="P19" s="145"/>
      <c r="Q19" s="66" t="e">
        <f t="shared" si="0"/>
        <v>#N/A</v>
      </c>
      <c r="R19" s="75">
        <v>5</v>
      </c>
      <c r="S19" s="67" t="e">
        <f t="shared" si="1"/>
        <v>#N/A</v>
      </c>
      <c r="T19" s="4"/>
      <c r="V19" s="129" t="s">
        <v>83</v>
      </c>
      <c r="W19" s="129">
        <v>0</v>
      </c>
    </row>
    <row r="20" spans="1:23" s="1" customFormat="1" ht="13.5">
      <c r="A20" s="71"/>
      <c r="B20" s="72" t="s">
        <v>35</v>
      </c>
      <c r="C20" s="73"/>
      <c r="D20" s="74" t="s">
        <v>52</v>
      </c>
      <c r="E20" s="73"/>
      <c r="F20" s="81"/>
      <c r="G20" s="75"/>
      <c r="H20" s="66"/>
      <c r="I20" s="75"/>
      <c r="J20" s="67"/>
      <c r="K20" s="77"/>
      <c r="L20" s="69">
        <v>30</v>
      </c>
      <c r="M20" s="80" t="s">
        <v>105</v>
      </c>
      <c r="N20" s="79"/>
      <c r="O20" s="89" t="s">
        <v>112</v>
      </c>
      <c r="P20" s="145"/>
      <c r="Q20" s="66" t="e">
        <f t="shared" si="0"/>
        <v>#N/A</v>
      </c>
      <c r="R20" s="75">
        <v>5</v>
      </c>
      <c r="S20" s="67" t="e">
        <f t="shared" si="1"/>
        <v>#N/A</v>
      </c>
      <c r="T20" s="4"/>
      <c r="V20" s="129" t="s">
        <v>84</v>
      </c>
      <c r="W20" s="129">
        <v>0</v>
      </c>
    </row>
    <row r="21" spans="1:20" s="1" customFormat="1" ht="13.5">
      <c r="A21" s="71">
        <v>2</v>
      </c>
      <c r="B21" s="72" t="str">
        <f>'[1]Manajemen'!B21</f>
        <v>UST15006</v>
      </c>
      <c r="C21" s="73"/>
      <c r="D21" s="82" t="s">
        <v>56</v>
      </c>
      <c r="E21" s="73"/>
      <c r="F21" s="73"/>
      <c r="G21" s="75"/>
      <c r="H21" s="66" t="e">
        <f>VLOOKUP(G21,$V$8:$W$20,2,FALSE)</f>
        <v>#N/A</v>
      </c>
      <c r="I21" s="75">
        <v>2</v>
      </c>
      <c r="J21" s="67" t="e">
        <f>H21*I21</f>
        <v>#N/A</v>
      </c>
      <c r="K21" s="77"/>
      <c r="L21" s="78">
        <v>31</v>
      </c>
      <c r="M21" s="83" t="s">
        <v>106</v>
      </c>
      <c r="N21" s="79"/>
      <c r="O21" s="93" t="s">
        <v>113</v>
      </c>
      <c r="P21" s="145"/>
      <c r="Q21" s="66" t="e">
        <f t="shared" si="0"/>
        <v>#N/A</v>
      </c>
      <c r="R21" s="75">
        <v>3</v>
      </c>
      <c r="S21" s="67" t="e">
        <f t="shared" si="1"/>
        <v>#N/A</v>
      </c>
      <c r="T21" s="4"/>
    </row>
    <row r="22" spans="1:20" s="1" customFormat="1" ht="13.5">
      <c r="A22" s="71">
        <v>3</v>
      </c>
      <c r="B22" s="72" t="str">
        <f>'[1]Manajemen'!B22</f>
        <v>UST15007</v>
      </c>
      <c r="C22" s="73"/>
      <c r="D22" s="82" t="s">
        <v>37</v>
      </c>
      <c r="E22" s="73"/>
      <c r="F22" s="73"/>
      <c r="G22" s="75"/>
      <c r="H22" s="66" t="e">
        <f>VLOOKUP(G22,$V$8:$W$20,2,FALSE)</f>
        <v>#N/A</v>
      </c>
      <c r="I22" s="75">
        <v>2</v>
      </c>
      <c r="J22" s="67" t="e">
        <f>H22*I22</f>
        <v>#N/A</v>
      </c>
      <c r="K22" s="77"/>
      <c r="L22" s="69">
        <v>32</v>
      </c>
      <c r="M22" s="83" t="s">
        <v>107</v>
      </c>
      <c r="N22" s="79"/>
      <c r="O22" s="93" t="s">
        <v>114</v>
      </c>
      <c r="P22" s="145"/>
      <c r="Q22" s="66" t="e">
        <f t="shared" si="0"/>
        <v>#N/A</v>
      </c>
      <c r="R22" s="75">
        <v>3</v>
      </c>
      <c r="S22" s="67" t="e">
        <f t="shared" si="1"/>
        <v>#N/A</v>
      </c>
      <c r="T22" s="4"/>
    </row>
    <row r="23" spans="1:20" s="1" customFormat="1" ht="13.5">
      <c r="A23" s="71">
        <v>4</v>
      </c>
      <c r="B23" s="72" t="str">
        <f>'[1]Manajemen'!B23</f>
        <v>UST15010</v>
      </c>
      <c r="C23" s="73"/>
      <c r="D23" s="82" t="s">
        <v>43</v>
      </c>
      <c r="E23" s="73"/>
      <c r="F23" s="73"/>
      <c r="G23" s="75"/>
      <c r="H23" s="66" t="e">
        <f>VLOOKUP(G23,$V$8:$W$20,2,FALSE)</f>
        <v>#N/A</v>
      </c>
      <c r="I23" s="75">
        <v>2</v>
      </c>
      <c r="J23" s="67" t="e">
        <f>H23*I23</f>
        <v>#N/A</v>
      </c>
      <c r="K23" s="77"/>
      <c r="L23" s="78">
        <v>33</v>
      </c>
      <c r="M23" s="80" t="s">
        <v>108</v>
      </c>
      <c r="N23" s="84"/>
      <c r="O23" s="97" t="s">
        <v>115</v>
      </c>
      <c r="P23" s="145"/>
      <c r="Q23" s="66" t="e">
        <f t="shared" si="0"/>
        <v>#N/A</v>
      </c>
      <c r="R23" s="75">
        <v>2</v>
      </c>
      <c r="S23" s="67" t="e">
        <f t="shared" si="1"/>
        <v>#N/A</v>
      </c>
      <c r="T23" s="4"/>
    </row>
    <row r="24" spans="1:20" s="1" customFormat="1" ht="13.5">
      <c r="A24" s="71">
        <v>5</v>
      </c>
      <c r="B24" s="72" t="str">
        <f>'[1]Manajemen'!B23</f>
        <v>UST15010</v>
      </c>
      <c r="C24" s="73"/>
      <c r="D24" s="82" t="s">
        <v>38</v>
      </c>
      <c r="E24" s="73"/>
      <c r="F24" s="81"/>
      <c r="G24" s="75"/>
      <c r="H24" s="66" t="e">
        <f>VLOOKUP(G24,$V$8:$W$20,2,FALSE)</f>
        <v>#N/A</v>
      </c>
      <c r="I24" s="75">
        <v>2</v>
      </c>
      <c r="J24" s="67" t="e">
        <f>H24*I24</f>
        <v>#N/A</v>
      </c>
      <c r="K24" s="77"/>
      <c r="L24" s="69">
        <v>34</v>
      </c>
      <c r="M24" s="72" t="s">
        <v>109</v>
      </c>
      <c r="N24" s="79"/>
      <c r="O24" s="94" t="s">
        <v>116</v>
      </c>
      <c r="P24" s="145"/>
      <c r="Q24" s="66" t="e">
        <f t="shared" si="0"/>
        <v>#N/A</v>
      </c>
      <c r="R24" s="75">
        <v>3</v>
      </c>
      <c r="S24" s="67" t="e">
        <f t="shared" si="1"/>
        <v>#N/A</v>
      </c>
      <c r="T24" s="38"/>
    </row>
    <row r="25" spans="1:20" s="1" customFormat="1" ht="13.5">
      <c r="A25" s="71">
        <v>6</v>
      </c>
      <c r="B25" s="72" t="str">
        <f>'[1]Manajemen'!B24</f>
        <v>UST15108</v>
      </c>
      <c r="C25" s="85"/>
      <c r="D25" s="82" t="s">
        <v>39</v>
      </c>
      <c r="E25" s="86"/>
      <c r="F25" s="86"/>
      <c r="G25" s="75"/>
      <c r="H25" s="66" t="e">
        <f>VLOOKUP(G25,$V$8:$W$20,2,FALSE)</f>
        <v>#N/A</v>
      </c>
      <c r="I25" s="75">
        <v>2</v>
      </c>
      <c r="J25" s="67" t="e">
        <f>H25*I25</f>
        <v>#N/A</v>
      </c>
      <c r="K25" s="77"/>
      <c r="L25" s="174" t="s">
        <v>58</v>
      </c>
      <c r="M25" s="175"/>
      <c r="N25" s="175"/>
      <c r="O25" s="176"/>
      <c r="P25" s="142"/>
      <c r="Q25" s="66"/>
      <c r="R25" s="75"/>
      <c r="S25" s="67"/>
      <c r="T25" s="38"/>
    </row>
    <row r="26" spans="1:20" s="1" customFormat="1" ht="13.5">
      <c r="A26" s="174" t="s">
        <v>18</v>
      </c>
      <c r="B26" s="175"/>
      <c r="C26" s="175"/>
      <c r="D26" s="175"/>
      <c r="E26" s="175"/>
      <c r="F26" s="176"/>
      <c r="G26" s="75"/>
      <c r="H26" s="66"/>
      <c r="I26" s="75"/>
      <c r="J26" s="67"/>
      <c r="K26" s="77"/>
      <c r="L26" s="78">
        <v>35</v>
      </c>
      <c r="M26" s="88" t="s">
        <v>117</v>
      </c>
      <c r="N26" s="193"/>
      <c r="O26" s="86" t="s">
        <v>124</v>
      </c>
      <c r="P26" s="142"/>
      <c r="Q26" s="66" t="e">
        <f t="shared" si="0"/>
        <v>#N/A</v>
      </c>
      <c r="R26" s="75">
        <v>3</v>
      </c>
      <c r="S26" s="67" t="e">
        <f t="shared" si="1"/>
        <v>#N/A</v>
      </c>
      <c r="T26" s="38"/>
    </row>
    <row r="27" spans="1:20" s="1" customFormat="1" ht="16.5">
      <c r="A27" s="87">
        <v>7</v>
      </c>
      <c r="B27" s="72" t="str">
        <f>'[1]Manajemen'!B27</f>
        <v>EMK15101</v>
      </c>
      <c r="C27" s="73"/>
      <c r="D27" s="184" t="s">
        <v>40</v>
      </c>
      <c r="E27" s="73"/>
      <c r="F27" s="72"/>
      <c r="G27" s="75"/>
      <c r="H27" s="66" t="e">
        <f>VLOOKUP(G27,$V$8:$W$20,2,FALSE)</f>
        <v>#N/A</v>
      </c>
      <c r="I27" s="183">
        <v>3</v>
      </c>
      <c r="J27" s="67" t="e">
        <f>H27*I27</f>
        <v>#N/A</v>
      </c>
      <c r="K27" s="77"/>
      <c r="L27" s="78">
        <v>36</v>
      </c>
      <c r="M27" s="88" t="s">
        <v>118</v>
      </c>
      <c r="N27" s="194"/>
      <c r="O27" s="86" t="s">
        <v>125</v>
      </c>
      <c r="P27" s="142"/>
      <c r="Q27" s="66" t="e">
        <f t="shared" si="0"/>
        <v>#N/A</v>
      </c>
      <c r="R27" s="75">
        <v>3</v>
      </c>
      <c r="S27" s="67" t="e">
        <f t="shared" si="1"/>
        <v>#N/A</v>
      </c>
      <c r="T27" s="4"/>
    </row>
    <row r="28" spans="1:20" s="1" customFormat="1" ht="16.5">
      <c r="A28" s="87">
        <v>8</v>
      </c>
      <c r="B28" s="72" t="str">
        <f>'[1]Manajemen'!B28</f>
        <v>EMK15102</v>
      </c>
      <c r="C28" s="81"/>
      <c r="D28" s="184" t="s">
        <v>41</v>
      </c>
      <c r="E28" s="73"/>
      <c r="F28" s="72"/>
      <c r="G28" s="75"/>
      <c r="H28" s="66" t="e">
        <f>VLOOKUP(G28,$V$8:$W$20,2,FALSE)</f>
        <v>#N/A</v>
      </c>
      <c r="I28" s="183">
        <v>2</v>
      </c>
      <c r="J28" s="67" t="e">
        <f>H28*I28</f>
        <v>#N/A</v>
      </c>
      <c r="K28" s="77"/>
      <c r="L28" s="78">
        <v>37</v>
      </c>
      <c r="M28" s="88" t="s">
        <v>119</v>
      </c>
      <c r="N28" s="193"/>
      <c r="O28" s="86" t="s">
        <v>126</v>
      </c>
      <c r="P28" s="142"/>
      <c r="Q28" s="66" t="e">
        <f t="shared" si="0"/>
        <v>#N/A</v>
      </c>
      <c r="R28" s="75">
        <v>4</v>
      </c>
      <c r="S28" s="67" t="e">
        <f t="shared" si="1"/>
        <v>#N/A</v>
      </c>
      <c r="T28" s="4"/>
    </row>
    <row r="29" spans="1:20" s="1" customFormat="1" ht="16.5">
      <c r="A29" s="87">
        <v>9</v>
      </c>
      <c r="B29" s="72" t="str">
        <f>'[1]Manajemen'!B29</f>
        <v>EMK15103</v>
      </c>
      <c r="C29" s="73"/>
      <c r="D29" s="184" t="s">
        <v>42</v>
      </c>
      <c r="E29" s="73"/>
      <c r="F29" s="72"/>
      <c r="G29" s="75"/>
      <c r="H29" s="66" t="e">
        <f>VLOOKUP(G29,$V$8:$W$20,2,FALSE)</f>
        <v>#N/A</v>
      </c>
      <c r="I29" s="183">
        <v>3</v>
      </c>
      <c r="J29" s="67" t="e">
        <f>H29*I29</f>
        <v>#N/A</v>
      </c>
      <c r="K29" s="77"/>
      <c r="L29" s="78">
        <v>38</v>
      </c>
      <c r="M29" s="88" t="s">
        <v>120</v>
      </c>
      <c r="N29" s="193"/>
      <c r="O29" s="86" t="s">
        <v>127</v>
      </c>
      <c r="P29" s="142"/>
      <c r="Q29" s="66" t="e">
        <f t="shared" si="0"/>
        <v>#N/A</v>
      </c>
      <c r="R29" s="75">
        <v>3</v>
      </c>
      <c r="S29" s="67" t="e">
        <f t="shared" si="1"/>
        <v>#N/A</v>
      </c>
      <c r="T29" s="4"/>
    </row>
    <row r="30" spans="1:20" s="1" customFormat="1" ht="16.5">
      <c r="A30" s="87">
        <v>10</v>
      </c>
      <c r="B30" s="72" t="str">
        <f>'[1]Manajemen'!B30</f>
        <v>EMK15104</v>
      </c>
      <c r="C30" s="73"/>
      <c r="D30" s="184" t="s">
        <v>88</v>
      </c>
      <c r="E30" s="73"/>
      <c r="F30" s="72"/>
      <c r="G30" s="75"/>
      <c r="H30" s="66" t="e">
        <f>VLOOKUP(G30,$V$8:$W$20,2,FALSE)</f>
        <v>#N/A</v>
      </c>
      <c r="I30" s="183">
        <v>3</v>
      </c>
      <c r="J30" s="67" t="e">
        <f>H30*I30</f>
        <v>#N/A</v>
      </c>
      <c r="K30" s="77"/>
      <c r="L30" s="78">
        <v>39</v>
      </c>
      <c r="M30" s="88" t="s">
        <v>121</v>
      </c>
      <c r="N30" s="194"/>
      <c r="O30" s="195" t="s">
        <v>128</v>
      </c>
      <c r="P30" s="142"/>
      <c r="Q30" s="66" t="e">
        <f t="shared" si="0"/>
        <v>#N/A</v>
      </c>
      <c r="R30" s="75">
        <v>4</v>
      </c>
      <c r="S30" s="67" t="e">
        <f t="shared" si="1"/>
        <v>#N/A</v>
      </c>
      <c r="T30" s="4"/>
    </row>
    <row r="31" spans="1:20" s="1" customFormat="1" ht="16.5">
      <c r="A31" s="87">
        <v>11</v>
      </c>
      <c r="B31" s="72" t="str">
        <f>'[1]Manajemen'!B31</f>
        <v>EMK15105</v>
      </c>
      <c r="C31" s="81"/>
      <c r="D31" s="184" t="s">
        <v>89</v>
      </c>
      <c r="E31" s="86"/>
      <c r="F31" s="72"/>
      <c r="G31" s="75"/>
      <c r="H31" s="66" t="e">
        <f>VLOOKUP(G31,$V$8:$W$20,2,FALSE)</f>
        <v>#N/A</v>
      </c>
      <c r="I31" s="183">
        <v>3</v>
      </c>
      <c r="J31" s="67" t="e">
        <f>H31*I31</f>
        <v>#N/A</v>
      </c>
      <c r="K31" s="77"/>
      <c r="L31" s="78">
        <v>40</v>
      </c>
      <c r="M31" s="88" t="s">
        <v>122</v>
      </c>
      <c r="N31" s="193"/>
      <c r="O31" s="195" t="s">
        <v>129</v>
      </c>
      <c r="P31" s="142"/>
      <c r="Q31" s="66" t="e">
        <f t="shared" si="0"/>
        <v>#N/A</v>
      </c>
      <c r="R31" s="75">
        <v>4</v>
      </c>
      <c r="S31" s="67" t="e">
        <f t="shared" si="1"/>
        <v>#N/A</v>
      </c>
      <c r="T31" s="4"/>
    </row>
    <row r="32" spans="1:20" s="1" customFormat="1" ht="16.5">
      <c r="A32" s="87">
        <v>12</v>
      </c>
      <c r="B32" s="72" t="str">
        <f>'[1]Manajemen'!B32</f>
        <v>EMK15201</v>
      </c>
      <c r="C32" s="89"/>
      <c r="D32" s="184" t="s">
        <v>90</v>
      </c>
      <c r="E32" s="86"/>
      <c r="F32" s="72"/>
      <c r="G32" s="75"/>
      <c r="H32" s="66" t="e">
        <f>VLOOKUP(G32,$V$8:$W$20,2,FALSE)</f>
        <v>#N/A</v>
      </c>
      <c r="I32" s="183">
        <v>4</v>
      </c>
      <c r="J32" s="67" t="e">
        <f>H32*I32</f>
        <v>#N/A</v>
      </c>
      <c r="K32" s="77"/>
      <c r="L32" s="78">
        <v>41</v>
      </c>
      <c r="M32" s="88" t="s">
        <v>123</v>
      </c>
      <c r="N32" s="193"/>
      <c r="O32" s="195" t="s">
        <v>54</v>
      </c>
      <c r="P32" s="142"/>
      <c r="Q32" s="66" t="e">
        <f t="shared" si="0"/>
        <v>#N/A</v>
      </c>
      <c r="R32" s="75">
        <v>6</v>
      </c>
      <c r="S32" s="67" t="e">
        <f t="shared" si="1"/>
        <v>#N/A</v>
      </c>
      <c r="T32" s="38"/>
    </row>
    <row r="33" spans="1:20" s="1" customFormat="1" ht="16.5">
      <c r="A33" s="87">
        <v>13</v>
      </c>
      <c r="B33" s="72" t="str">
        <f>'[1]Manajemen'!B33</f>
        <v>EMK15202</v>
      </c>
      <c r="C33" s="85"/>
      <c r="D33" s="185" t="s">
        <v>91</v>
      </c>
      <c r="E33" s="86"/>
      <c r="F33" s="72"/>
      <c r="G33" s="75"/>
      <c r="H33" s="66" t="e">
        <f>VLOOKUP(G33,$V$8:$W$20,2,FALSE)</f>
        <v>#N/A</v>
      </c>
      <c r="I33" s="183">
        <v>4</v>
      </c>
      <c r="J33" s="67" t="e">
        <f>H33*I33</f>
        <v>#N/A</v>
      </c>
      <c r="K33" s="77"/>
      <c r="L33" s="174" t="s">
        <v>64</v>
      </c>
      <c r="M33" s="175"/>
      <c r="N33" s="175"/>
      <c r="O33" s="176"/>
      <c r="P33" s="142"/>
      <c r="Q33" s="66"/>
      <c r="R33" s="75"/>
      <c r="S33" s="67"/>
      <c r="T33" s="38"/>
    </row>
    <row r="34" spans="1:20" s="1" customFormat="1" ht="16.5">
      <c r="A34" s="87">
        <v>14</v>
      </c>
      <c r="B34" s="72" t="str">
        <f>'[1]Manajemen'!B34</f>
        <v>EMK15203</v>
      </c>
      <c r="C34" s="85"/>
      <c r="D34" s="184" t="s">
        <v>92</v>
      </c>
      <c r="E34" s="86"/>
      <c r="F34" s="72"/>
      <c r="G34" s="75"/>
      <c r="H34" s="66" t="e">
        <f>VLOOKUP(G34,$V$8:$W$20,2,FALSE)</f>
        <v>#N/A</v>
      </c>
      <c r="I34" s="183">
        <v>4</v>
      </c>
      <c r="J34" s="67" t="e">
        <f>H34*I34</f>
        <v>#N/A</v>
      </c>
      <c r="K34" s="77"/>
      <c r="L34" s="78">
        <v>42</v>
      </c>
      <c r="M34" s="81" t="s">
        <v>130</v>
      </c>
      <c r="N34" s="84"/>
      <c r="O34" s="116" t="s">
        <v>139</v>
      </c>
      <c r="P34" s="153"/>
      <c r="Q34" s="66" t="e">
        <f aca="true" t="shared" si="2" ref="Q34:Q42">VLOOKUP(P34,$V$8:$W$20,2,FALSE)</f>
        <v>#N/A</v>
      </c>
      <c r="R34" s="142">
        <v>3</v>
      </c>
      <c r="S34" s="67" t="e">
        <f aca="true" t="shared" si="3" ref="S34:S42">Q34*R34</f>
        <v>#N/A</v>
      </c>
      <c r="T34" s="38"/>
    </row>
    <row r="35" spans="1:20" s="1" customFormat="1" ht="16.5">
      <c r="A35" s="87">
        <v>15</v>
      </c>
      <c r="B35" s="72" t="str">
        <f>'[1]Manajemen'!B35</f>
        <v>EMK15301</v>
      </c>
      <c r="C35" s="81"/>
      <c r="D35" s="184" t="s">
        <v>93</v>
      </c>
      <c r="E35" s="73"/>
      <c r="F35" s="72"/>
      <c r="G35" s="142"/>
      <c r="H35" s="66" t="e">
        <f>VLOOKUP(G35,$V$8:$W$20,2,FALSE)</f>
        <v>#N/A</v>
      </c>
      <c r="I35" s="183">
        <v>3</v>
      </c>
      <c r="J35" s="67" t="e">
        <f>H35*I35</f>
        <v>#N/A</v>
      </c>
      <c r="K35" s="77"/>
      <c r="L35" s="78">
        <v>43</v>
      </c>
      <c r="M35" s="81" t="s">
        <v>131</v>
      </c>
      <c r="N35" s="84"/>
      <c r="O35" s="116" t="s">
        <v>140</v>
      </c>
      <c r="P35" s="153"/>
      <c r="Q35" s="66" t="e">
        <f t="shared" si="2"/>
        <v>#N/A</v>
      </c>
      <c r="R35" s="142">
        <v>3</v>
      </c>
      <c r="S35" s="67" t="e">
        <f t="shared" si="3"/>
        <v>#N/A</v>
      </c>
      <c r="T35" s="38"/>
    </row>
    <row r="36" spans="1:20" s="1" customFormat="1" ht="16.5">
      <c r="A36" s="87">
        <v>16</v>
      </c>
      <c r="B36" s="72" t="str">
        <f>'[1]Manajemen'!B36</f>
        <v>EMK15302</v>
      </c>
      <c r="C36" s="81"/>
      <c r="D36" s="184" t="s">
        <v>44</v>
      </c>
      <c r="E36" s="73"/>
      <c r="F36" s="72"/>
      <c r="G36" s="75"/>
      <c r="H36" s="66" t="e">
        <f>VLOOKUP(G36,$V$8:$W$20,2,FALSE)</f>
        <v>#N/A</v>
      </c>
      <c r="I36" s="183">
        <v>3</v>
      </c>
      <c r="J36" s="67" t="e">
        <f>H36*I36</f>
        <v>#N/A</v>
      </c>
      <c r="K36" s="77"/>
      <c r="L36" s="78">
        <v>44</v>
      </c>
      <c r="M36" s="81" t="s">
        <v>132</v>
      </c>
      <c r="N36" s="84"/>
      <c r="O36" s="111" t="s">
        <v>141</v>
      </c>
      <c r="P36" s="153"/>
      <c r="Q36" s="66" t="e">
        <f t="shared" si="2"/>
        <v>#N/A</v>
      </c>
      <c r="R36" s="142">
        <v>3</v>
      </c>
      <c r="S36" s="67" t="e">
        <f t="shared" si="3"/>
        <v>#N/A</v>
      </c>
      <c r="T36" s="38"/>
    </row>
    <row r="37" spans="1:20" s="1" customFormat="1" ht="16.5">
      <c r="A37" s="87">
        <v>17</v>
      </c>
      <c r="B37" s="83" t="str">
        <f>'[1]Manajemen'!B37</f>
        <v>EMK15303</v>
      </c>
      <c r="C37" s="90"/>
      <c r="D37" s="186" t="s">
        <v>94</v>
      </c>
      <c r="E37" s="73"/>
      <c r="F37" s="72"/>
      <c r="G37" s="75"/>
      <c r="H37" s="66" t="e">
        <f>VLOOKUP(G37,$V$8:$W$20,2,FALSE)</f>
        <v>#N/A</v>
      </c>
      <c r="I37" s="183">
        <v>2</v>
      </c>
      <c r="J37" s="67" t="e">
        <f>H37*I37</f>
        <v>#N/A</v>
      </c>
      <c r="K37" s="77"/>
      <c r="L37" s="78">
        <v>45</v>
      </c>
      <c r="M37" s="81" t="s">
        <v>133</v>
      </c>
      <c r="N37" s="84"/>
      <c r="O37" s="111" t="s">
        <v>142</v>
      </c>
      <c r="P37" s="153"/>
      <c r="Q37" s="66" t="e">
        <f t="shared" si="2"/>
        <v>#N/A</v>
      </c>
      <c r="R37" s="142">
        <v>3</v>
      </c>
      <c r="S37" s="67" t="e">
        <f t="shared" si="3"/>
        <v>#N/A</v>
      </c>
      <c r="T37" s="38"/>
    </row>
    <row r="38" spans="1:20" s="1" customFormat="1" ht="13.5" customHeight="1">
      <c r="A38" s="87">
        <v>18</v>
      </c>
      <c r="B38" s="83" t="str">
        <f>'[1]Manajemen'!B38</f>
        <v>EMK15501</v>
      </c>
      <c r="C38" s="85"/>
      <c r="D38" s="186" t="s">
        <v>95</v>
      </c>
      <c r="E38" s="86"/>
      <c r="F38" s="72"/>
      <c r="G38" s="75"/>
      <c r="H38" s="66" t="e">
        <f>VLOOKUP(G38,$V$8:$W$20,2,FALSE)</f>
        <v>#N/A</v>
      </c>
      <c r="I38" s="183">
        <v>3</v>
      </c>
      <c r="J38" s="67" t="e">
        <f>H38*I38</f>
        <v>#N/A</v>
      </c>
      <c r="K38" s="77"/>
      <c r="L38" s="78">
        <v>46</v>
      </c>
      <c r="M38" s="81" t="s">
        <v>134</v>
      </c>
      <c r="N38" s="84"/>
      <c r="O38" s="111" t="s">
        <v>143</v>
      </c>
      <c r="P38" s="153"/>
      <c r="Q38" s="66" t="e">
        <f t="shared" si="2"/>
        <v>#N/A</v>
      </c>
      <c r="R38" s="154">
        <v>3</v>
      </c>
      <c r="S38" s="67" t="e">
        <f t="shared" si="3"/>
        <v>#N/A</v>
      </c>
      <c r="T38" s="38"/>
    </row>
    <row r="39" spans="1:20" s="1" customFormat="1" ht="13.5">
      <c r="A39" s="174" t="s">
        <v>57</v>
      </c>
      <c r="B39" s="175"/>
      <c r="C39" s="175"/>
      <c r="D39" s="175"/>
      <c r="E39" s="175"/>
      <c r="F39" s="176"/>
      <c r="G39" s="75"/>
      <c r="H39" s="66"/>
      <c r="I39" s="75"/>
      <c r="J39" s="67"/>
      <c r="K39" s="77"/>
      <c r="L39" s="78">
        <v>47</v>
      </c>
      <c r="M39" s="80" t="s">
        <v>135</v>
      </c>
      <c r="N39" s="79"/>
      <c r="O39" s="97" t="s">
        <v>144</v>
      </c>
      <c r="P39" s="153"/>
      <c r="Q39" s="66" t="e">
        <f t="shared" si="2"/>
        <v>#N/A</v>
      </c>
      <c r="R39" s="142">
        <v>3</v>
      </c>
      <c r="S39" s="67" t="e">
        <f t="shared" si="3"/>
        <v>#N/A</v>
      </c>
      <c r="T39" s="38"/>
    </row>
    <row r="40" spans="1:20" s="1" customFormat="1" ht="13.5">
      <c r="A40" s="190">
        <v>19</v>
      </c>
      <c r="B40" s="72" t="str">
        <f>'[1]Manajemen'!B40</f>
        <v>EMP15306</v>
      </c>
      <c r="C40" s="81"/>
      <c r="D40" s="74" t="s">
        <v>96</v>
      </c>
      <c r="E40" s="86"/>
      <c r="F40" s="88"/>
      <c r="G40" s="75"/>
      <c r="H40" s="66" t="e">
        <f>VLOOKUP(G40,$V$8:$W$20,2,FALSE)</f>
        <v>#N/A</v>
      </c>
      <c r="I40" s="75">
        <v>3</v>
      </c>
      <c r="J40" s="67" t="e">
        <f>H40*I40</f>
        <v>#N/A</v>
      </c>
      <c r="K40" s="77"/>
      <c r="L40" s="78">
        <v>48</v>
      </c>
      <c r="M40" s="80" t="s">
        <v>136</v>
      </c>
      <c r="N40" s="79"/>
      <c r="O40" s="97" t="s">
        <v>145</v>
      </c>
      <c r="P40" s="153"/>
      <c r="Q40" s="66" t="e">
        <f t="shared" si="2"/>
        <v>#N/A</v>
      </c>
      <c r="R40" s="142">
        <v>3</v>
      </c>
      <c r="S40" s="67" t="e">
        <f t="shared" si="3"/>
        <v>#N/A</v>
      </c>
      <c r="T40" s="38"/>
    </row>
    <row r="41" spans="1:20" s="192" customFormat="1" ht="13.5">
      <c r="A41" s="190">
        <v>20</v>
      </c>
      <c r="B41" s="72" t="str">
        <f>'[1]Manajemen'!B41</f>
        <v>EMP15404</v>
      </c>
      <c r="C41" s="191"/>
      <c r="D41" s="191" t="s">
        <v>46</v>
      </c>
      <c r="E41" s="191"/>
      <c r="F41" s="88"/>
      <c r="G41" s="75"/>
      <c r="H41" s="66" t="e">
        <f>VLOOKUP(G41,$V$8:$W$20,2,FALSE)</f>
        <v>#N/A</v>
      </c>
      <c r="I41" s="75">
        <v>3</v>
      </c>
      <c r="J41" s="67" t="e">
        <f>H41*I41</f>
        <v>#N/A</v>
      </c>
      <c r="K41" s="77"/>
      <c r="L41" s="78">
        <v>49</v>
      </c>
      <c r="M41" s="80" t="s">
        <v>137</v>
      </c>
      <c r="N41" s="95"/>
      <c r="O41" s="97" t="s">
        <v>146</v>
      </c>
      <c r="P41" s="153"/>
      <c r="Q41" s="66" t="e">
        <f t="shared" si="2"/>
        <v>#N/A</v>
      </c>
      <c r="R41" s="142">
        <v>3</v>
      </c>
      <c r="S41" s="67" t="e">
        <f t="shared" si="3"/>
        <v>#N/A</v>
      </c>
      <c r="T41" s="38"/>
    </row>
    <row r="42" spans="1:20" s="1" customFormat="1" ht="13.5">
      <c r="A42" s="190">
        <v>21</v>
      </c>
      <c r="B42" s="90" t="str">
        <f>'[1]Manajemen'!B42</f>
        <v>EMP15606</v>
      </c>
      <c r="C42" s="92"/>
      <c r="D42" s="93" t="s">
        <v>97</v>
      </c>
      <c r="E42" s="86"/>
      <c r="F42" s="88"/>
      <c r="G42" s="75"/>
      <c r="H42" s="66" t="e">
        <f>VLOOKUP(G42,$V$8:$W$20,2,FALSE)</f>
        <v>#N/A</v>
      </c>
      <c r="I42" s="75">
        <v>3</v>
      </c>
      <c r="J42" s="67" t="e">
        <f>H42*I42</f>
        <v>#N/A</v>
      </c>
      <c r="K42" s="77"/>
      <c r="L42" s="78">
        <v>50</v>
      </c>
      <c r="M42" s="80" t="s">
        <v>138</v>
      </c>
      <c r="N42" s="91"/>
      <c r="O42" s="97" t="s">
        <v>147</v>
      </c>
      <c r="P42" s="153"/>
      <c r="Q42" s="66" t="e">
        <f t="shared" si="2"/>
        <v>#N/A</v>
      </c>
      <c r="R42" s="142">
        <v>3</v>
      </c>
      <c r="S42" s="67" t="e">
        <f t="shared" si="3"/>
        <v>#N/A</v>
      </c>
      <c r="T42" s="38"/>
    </row>
    <row r="43" spans="1:20" s="1" customFormat="1" ht="13.5">
      <c r="A43" s="190">
        <v>22</v>
      </c>
      <c r="B43" s="90" t="str">
        <f>'[1]Manajemen'!B43</f>
        <v>EMP15607</v>
      </c>
      <c r="C43" s="92"/>
      <c r="D43" s="94" t="s">
        <v>98</v>
      </c>
      <c r="E43" s="86"/>
      <c r="F43" s="88"/>
      <c r="G43" s="75"/>
      <c r="H43" s="66" t="e">
        <f>VLOOKUP(G43,$V$8:$W$20,2,FALSE)</f>
        <v>#N/A</v>
      </c>
      <c r="I43" s="75">
        <v>3</v>
      </c>
      <c r="J43" s="67" t="e">
        <f>H43*I43</f>
        <v>#N/A</v>
      </c>
      <c r="K43" s="77"/>
      <c r="L43" s="174" t="s">
        <v>63</v>
      </c>
      <c r="M43" s="175"/>
      <c r="N43" s="175"/>
      <c r="O43" s="176"/>
      <c r="P43" s="122"/>
      <c r="Q43" s="66"/>
      <c r="R43" s="142"/>
      <c r="S43" s="67"/>
      <c r="T43" s="38"/>
    </row>
    <row r="44" spans="1:20" s="1" customFormat="1" ht="13.5">
      <c r="A44" s="190">
        <v>23</v>
      </c>
      <c r="B44" s="81" t="str">
        <f>'[1]Manajemen'!B44</f>
        <v>EMP15608</v>
      </c>
      <c r="C44" s="95"/>
      <c r="D44" s="96" t="s">
        <v>99</v>
      </c>
      <c r="E44" s="86"/>
      <c r="F44" s="88"/>
      <c r="G44" s="75"/>
      <c r="H44" s="66" t="e">
        <f>VLOOKUP(G44,$V$8:$W$20,2,FALSE)</f>
        <v>#N/A</v>
      </c>
      <c r="I44" s="75">
        <v>3</v>
      </c>
      <c r="J44" s="67" t="e">
        <f>H44*I44</f>
        <v>#N/A</v>
      </c>
      <c r="K44" s="77"/>
      <c r="L44" s="78">
        <v>51</v>
      </c>
      <c r="M44" s="80" t="s">
        <v>148</v>
      </c>
      <c r="N44" s="91"/>
      <c r="O44" s="97" t="s">
        <v>150</v>
      </c>
      <c r="P44" s="142"/>
      <c r="Q44" s="66" t="e">
        <f>VLOOKUP(P44,$V$8:$W$20,2,FALSE)</f>
        <v>#N/A</v>
      </c>
      <c r="R44" s="142">
        <v>2</v>
      </c>
      <c r="S44" s="67" t="e">
        <f>Q44*R44</f>
        <v>#N/A</v>
      </c>
      <c r="T44" s="38"/>
    </row>
    <row r="45" spans="1:20" s="1" customFormat="1" ht="13.5">
      <c r="A45" s="190">
        <v>24</v>
      </c>
      <c r="B45" s="95" t="str">
        <f>'[1]Manajemen'!B45</f>
        <v>EMP15609</v>
      </c>
      <c r="C45" s="95"/>
      <c r="D45" s="89" t="s">
        <v>55</v>
      </c>
      <c r="E45" s="98"/>
      <c r="F45" s="88"/>
      <c r="G45" s="75"/>
      <c r="H45" s="66" t="e">
        <f>VLOOKUP(G45,$V$8:$W$20,2,FALSE)</f>
        <v>#N/A</v>
      </c>
      <c r="I45" s="75">
        <v>4</v>
      </c>
      <c r="J45" s="67" t="e">
        <f>H45*I45</f>
        <v>#N/A</v>
      </c>
      <c r="K45" s="77"/>
      <c r="L45" s="78">
        <v>52</v>
      </c>
      <c r="M45" s="80" t="s">
        <v>149</v>
      </c>
      <c r="N45" s="91"/>
      <c r="O45" s="97" t="s">
        <v>151</v>
      </c>
      <c r="P45" s="142"/>
      <c r="Q45" s="66" t="e">
        <f>VLOOKUP(P45,$V$8:$W$20,2,FALSE)</f>
        <v>#N/A</v>
      </c>
      <c r="R45" s="142">
        <v>2</v>
      </c>
      <c r="S45" s="67" t="e">
        <f>Q45*R45</f>
        <v>#N/A</v>
      </c>
      <c r="T45" s="38"/>
    </row>
    <row r="46" spans="1:20" s="1" customFormat="1" ht="14.25" thickBot="1">
      <c r="A46" s="197">
        <v>25</v>
      </c>
      <c r="B46" s="198" t="str">
        <f>'[1]Manajemen'!B46</f>
        <v>EMP15610</v>
      </c>
      <c r="C46" s="199"/>
      <c r="D46" s="200" t="s">
        <v>100</v>
      </c>
      <c r="E46" s="201"/>
      <c r="F46" s="202"/>
      <c r="G46" s="203"/>
      <c r="H46" s="203" t="e">
        <f>VLOOKUP(G46,$V$8:$W$20,2,FALSE)</f>
        <v>#N/A</v>
      </c>
      <c r="I46" s="203">
        <v>4</v>
      </c>
      <c r="J46" s="204" t="e">
        <f>H46*I46</f>
        <v>#N/A</v>
      </c>
      <c r="K46" s="205"/>
      <c r="L46" s="206"/>
      <c r="M46" s="207"/>
      <c r="N46" s="208"/>
      <c r="O46" s="209"/>
      <c r="P46" s="214"/>
      <c r="Q46" s="203"/>
      <c r="R46" s="203"/>
      <c r="S46" s="204"/>
      <c r="T46" s="38"/>
    </row>
    <row r="47" spans="1:20" s="1" customFormat="1" ht="14.25" customHeight="1" thickBot="1">
      <c r="A47" s="215" t="s">
        <v>68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210"/>
      <c r="Q47" s="211"/>
      <c r="R47" s="212">
        <f>SUM(I15:I46)+SUM(R15:R46)-20</f>
        <v>144</v>
      </c>
      <c r="S47" s="213" t="e">
        <f>(SUM(J16:J46)+SUM(S16:S46))</f>
        <v>#N/A</v>
      </c>
      <c r="T47" s="38"/>
    </row>
    <row r="48" spans="1:20" s="1" customFormat="1" ht="18" customHeight="1">
      <c r="A48" s="134"/>
      <c r="B48" s="166" t="s">
        <v>60</v>
      </c>
      <c r="C48" s="166"/>
      <c r="D48" s="166"/>
      <c r="E48" s="133"/>
      <c r="F48" s="133"/>
      <c r="G48" s="136"/>
      <c r="H48" s="133"/>
      <c r="I48" s="133"/>
      <c r="J48" s="133"/>
      <c r="K48" s="39"/>
      <c r="L48" s="44"/>
      <c r="M48" s="17"/>
      <c r="N48" s="17"/>
      <c r="O48" s="17"/>
      <c r="P48" s="146"/>
      <c r="Q48" s="126"/>
      <c r="R48" s="4"/>
      <c r="S48" s="127"/>
      <c r="T48" s="38"/>
    </row>
    <row r="49" spans="1:20" s="1" customFormat="1" ht="13.5">
      <c r="A49" s="117"/>
      <c r="B49" s="160"/>
      <c r="C49" s="118"/>
      <c r="D49" s="118"/>
      <c r="E49" s="118"/>
      <c r="F49" s="118"/>
      <c r="G49" s="137"/>
      <c r="H49" s="118"/>
      <c r="I49" s="118"/>
      <c r="J49" s="118"/>
      <c r="K49" s="119"/>
      <c r="L49" s="107"/>
      <c r="M49" s="108"/>
      <c r="N49" s="108"/>
      <c r="O49" s="108"/>
      <c r="P49" s="147"/>
      <c r="Q49" s="109"/>
      <c r="R49" s="107"/>
      <c r="S49" s="101"/>
      <c r="T49" s="38"/>
    </row>
    <row r="50" spans="1:20" s="1" customFormat="1" ht="13.5">
      <c r="A50" s="110"/>
      <c r="B50" s="159"/>
      <c r="C50" s="81"/>
      <c r="D50" s="89"/>
      <c r="E50" s="86"/>
      <c r="F50" s="86"/>
      <c r="G50" s="103"/>
      <c r="H50" s="104"/>
      <c r="I50" s="103"/>
      <c r="J50" s="112"/>
      <c r="K50" s="120"/>
      <c r="L50" s="103"/>
      <c r="M50" s="103"/>
      <c r="N50" s="102"/>
      <c r="O50" s="106"/>
      <c r="P50" s="148"/>
      <c r="Q50" s="104"/>
      <c r="R50" s="103"/>
      <c r="S50" s="105"/>
      <c r="T50" s="38"/>
    </row>
    <row r="51" spans="1:20" s="1" customFormat="1" ht="13.5">
      <c r="A51" s="110"/>
      <c r="B51" s="159"/>
      <c r="C51" s="121"/>
      <c r="D51" s="121"/>
      <c r="E51" s="121"/>
      <c r="F51" s="121"/>
      <c r="G51" s="138"/>
      <c r="H51" s="121"/>
      <c r="I51" s="121"/>
      <c r="J51" s="121"/>
      <c r="K51" s="120"/>
      <c r="L51" s="103"/>
      <c r="M51" s="103"/>
      <c r="N51" s="102"/>
      <c r="O51" s="106"/>
      <c r="P51" s="148"/>
      <c r="Q51" s="104"/>
      <c r="R51" s="103"/>
      <c r="S51" s="105"/>
      <c r="T51" s="38"/>
    </row>
    <row r="52" spans="1:20" s="1" customFormat="1" ht="14.25" thickBot="1">
      <c r="A52" s="114"/>
      <c r="B52" s="113"/>
      <c r="C52" s="113"/>
      <c r="D52" s="113"/>
      <c r="E52" s="113"/>
      <c r="F52" s="113"/>
      <c r="G52" s="139"/>
      <c r="H52" s="113"/>
      <c r="I52" s="113"/>
      <c r="J52" s="113"/>
      <c r="K52" s="24"/>
      <c r="L52" s="10"/>
      <c r="M52" s="10"/>
      <c r="N52" s="25"/>
      <c r="O52" s="99"/>
      <c r="P52" s="149"/>
      <c r="Q52" s="100"/>
      <c r="R52" s="10"/>
      <c r="S52" s="61"/>
      <c r="T52" s="38"/>
    </row>
    <row r="53" spans="1:19" ht="4.5" customHeight="1">
      <c r="A53" s="34"/>
      <c r="B53" s="43"/>
      <c r="C53" s="44"/>
      <c r="D53" s="45"/>
      <c r="E53" s="39"/>
      <c r="F53" s="39"/>
      <c r="G53" s="44"/>
      <c r="H53" s="39"/>
      <c r="I53" s="15"/>
      <c r="J53" s="15"/>
      <c r="K53" s="15"/>
      <c r="L53" s="15"/>
      <c r="M53" s="40"/>
      <c r="N53" s="41"/>
      <c r="O53" s="41"/>
      <c r="P53" s="155"/>
      <c r="Q53" s="41"/>
      <c r="R53" s="17"/>
      <c r="S53" s="42"/>
    </row>
    <row r="54" spans="1:20" s="2" customFormat="1" ht="12.75">
      <c r="A54" s="167" t="s">
        <v>13</v>
      </c>
      <c r="B54" s="168"/>
      <c r="C54" s="168"/>
      <c r="D54" s="168"/>
      <c r="E54" s="46" t="s">
        <v>7</v>
      </c>
      <c r="F54" s="169"/>
      <c r="G54" s="169"/>
      <c r="H54" s="169"/>
      <c r="I54" s="169"/>
      <c r="J54" s="170"/>
      <c r="K54" s="170"/>
      <c r="L54" s="170"/>
      <c r="M54" s="47"/>
      <c r="N54" s="48"/>
      <c r="O54" s="48" t="s">
        <v>14</v>
      </c>
      <c r="P54" s="150" t="s">
        <v>7</v>
      </c>
      <c r="Q54" s="165" t="e">
        <f>S47/R47</f>
        <v>#N/A</v>
      </c>
      <c r="R54" s="165"/>
      <c r="S54" s="49"/>
      <c r="T54" s="50"/>
    </row>
    <row r="55" spans="1:20" s="2" customFormat="1" ht="4.5" customHeight="1" thickBot="1">
      <c r="A55" s="51"/>
      <c r="B55" s="52"/>
      <c r="C55" s="52"/>
      <c r="D55" s="52"/>
      <c r="E55" s="53"/>
      <c r="F55" s="53"/>
      <c r="G55" s="140"/>
      <c r="H55" s="53"/>
      <c r="I55" s="16"/>
      <c r="J55" s="54"/>
      <c r="K55" s="54"/>
      <c r="L55" s="54"/>
      <c r="M55" s="55"/>
      <c r="N55" s="56"/>
      <c r="O55" s="56"/>
      <c r="P55" s="151"/>
      <c r="Q55" s="56"/>
      <c r="R55" s="18"/>
      <c r="S55" s="57"/>
      <c r="T55" s="50"/>
    </row>
    <row r="56" spans="1:17" ht="13.5">
      <c r="A56" s="58" t="s">
        <v>59</v>
      </c>
      <c r="B56" s="5"/>
      <c r="C56" s="5"/>
      <c r="D56" s="5"/>
      <c r="E56" s="5"/>
      <c r="F56" s="5"/>
      <c r="G56" s="12"/>
      <c r="H56" s="5"/>
      <c r="I56" s="5"/>
      <c r="J56" s="5"/>
      <c r="K56" s="5"/>
      <c r="L56" s="5"/>
      <c r="M56" s="5"/>
      <c r="N56" s="5"/>
      <c r="O56" s="5"/>
      <c r="P56" s="156"/>
      <c r="Q56" s="5"/>
    </row>
    <row r="57" spans="1:17" ht="13.5">
      <c r="A57" s="59" t="s">
        <v>30</v>
      </c>
      <c r="B57" s="5" t="s">
        <v>65</v>
      </c>
      <c r="C57" s="5"/>
      <c r="D57" s="5"/>
      <c r="E57" s="5"/>
      <c r="F57" s="5"/>
      <c r="G57" s="59" t="s">
        <v>66</v>
      </c>
      <c r="H57" s="5" t="s">
        <v>67</v>
      </c>
      <c r="I57" s="5"/>
      <c r="J57" s="5"/>
      <c r="K57" s="5"/>
      <c r="L57" s="5"/>
      <c r="M57" s="5"/>
      <c r="N57" s="5"/>
      <c r="O57" s="5"/>
      <c r="P57" s="156"/>
      <c r="Q57" s="5"/>
    </row>
    <row r="58" spans="1:17" ht="13.5">
      <c r="A58" s="59"/>
      <c r="B58" s="5" t="s">
        <v>152</v>
      </c>
      <c r="C58" s="5"/>
      <c r="D58" s="5"/>
      <c r="E58" s="5"/>
      <c r="F58" s="5"/>
      <c r="G58" s="12"/>
      <c r="H58" s="5"/>
      <c r="I58" s="5"/>
      <c r="J58" s="5"/>
      <c r="K58" s="5"/>
      <c r="L58" s="5"/>
      <c r="M58" s="5"/>
      <c r="N58" s="5"/>
      <c r="O58" s="5"/>
      <c r="P58" s="156"/>
      <c r="Q58" s="5"/>
    </row>
    <row r="59" spans="1:17" ht="13.5">
      <c r="A59" s="59"/>
      <c r="B59" s="5"/>
      <c r="C59" s="5"/>
      <c r="D59" s="5"/>
      <c r="E59" s="5"/>
      <c r="F59" s="5"/>
      <c r="G59" s="12"/>
      <c r="H59" s="5"/>
      <c r="I59" s="5"/>
      <c r="J59" s="5"/>
      <c r="K59" s="5"/>
      <c r="L59" s="5"/>
      <c r="M59" s="5"/>
      <c r="N59" s="5"/>
      <c r="O59" s="5"/>
      <c r="P59" s="156"/>
      <c r="Q59" s="5"/>
    </row>
    <row r="60" spans="1:18" ht="16.5">
      <c r="A60" s="5"/>
      <c r="B60" s="60" t="s">
        <v>11</v>
      </c>
      <c r="C60" s="60"/>
      <c r="D60" s="9"/>
      <c r="E60" s="9"/>
      <c r="F60" s="9"/>
      <c r="G60" s="135"/>
      <c r="H60" s="9"/>
      <c r="I60" s="9"/>
      <c r="J60" s="9"/>
      <c r="K60" s="9"/>
      <c r="N60" s="9"/>
      <c r="O60" s="9" t="s">
        <v>153</v>
      </c>
      <c r="P60" s="157"/>
      <c r="Q60" s="19"/>
      <c r="R60" s="19"/>
    </row>
    <row r="61" spans="1:18" ht="16.5">
      <c r="A61" s="9"/>
      <c r="B61" s="9" t="s">
        <v>61</v>
      </c>
      <c r="C61" s="9"/>
      <c r="D61" s="9"/>
      <c r="E61" s="9"/>
      <c r="F61" s="9"/>
      <c r="G61" s="135"/>
      <c r="H61" s="9"/>
      <c r="I61" s="9"/>
      <c r="J61" s="9"/>
      <c r="K61" s="9"/>
      <c r="N61" s="9" t="s">
        <v>20</v>
      </c>
      <c r="O61" s="9" t="s">
        <v>62</v>
      </c>
      <c r="P61" s="152"/>
      <c r="Q61" s="9"/>
      <c r="R61" s="9"/>
    </row>
    <row r="62" spans="1:18" ht="16.5">
      <c r="A62" s="9"/>
      <c r="B62" s="9"/>
      <c r="C62" s="9"/>
      <c r="D62" s="9"/>
      <c r="E62" s="9"/>
      <c r="F62" s="9"/>
      <c r="G62" s="135"/>
      <c r="H62" s="9"/>
      <c r="I62" s="9"/>
      <c r="J62" s="9"/>
      <c r="K62" s="9"/>
      <c r="N62" s="9"/>
      <c r="O62" s="9"/>
      <c r="P62" s="152"/>
      <c r="Q62" s="9"/>
      <c r="R62" s="9"/>
    </row>
    <row r="63" spans="1:18" ht="16.5">
      <c r="A63" s="9"/>
      <c r="B63" s="9"/>
      <c r="C63" s="9"/>
      <c r="D63" s="9"/>
      <c r="E63" s="9"/>
      <c r="F63" s="9"/>
      <c r="G63" s="135"/>
      <c r="H63" s="9"/>
      <c r="I63" s="9"/>
      <c r="J63" s="9"/>
      <c r="K63" s="9"/>
      <c r="N63" s="9"/>
      <c r="O63" s="9"/>
      <c r="P63" s="152"/>
      <c r="Q63" s="9"/>
      <c r="R63" s="9"/>
    </row>
    <row r="64" spans="1:18" ht="16.5">
      <c r="A64" s="9"/>
      <c r="B64" s="9"/>
      <c r="C64" s="9"/>
      <c r="D64" s="9"/>
      <c r="E64" s="9"/>
      <c r="F64" s="9"/>
      <c r="G64" s="135"/>
      <c r="H64" s="9"/>
      <c r="I64" s="9"/>
      <c r="J64" s="9"/>
      <c r="K64" s="9"/>
      <c r="N64" s="9"/>
      <c r="O64" s="9"/>
      <c r="P64" s="152"/>
      <c r="Q64" s="9"/>
      <c r="R64" s="9"/>
    </row>
    <row r="65" spans="1:18" ht="16.5">
      <c r="A65" s="9"/>
      <c r="B65" s="196" t="s">
        <v>154</v>
      </c>
      <c r="C65" s="123"/>
      <c r="D65" s="123"/>
      <c r="E65" s="123"/>
      <c r="F65" s="123"/>
      <c r="G65" s="135"/>
      <c r="H65" s="9"/>
      <c r="I65" s="9"/>
      <c r="J65" s="9"/>
      <c r="K65" s="9"/>
      <c r="N65" s="123"/>
      <c r="O65" s="196" t="s">
        <v>154</v>
      </c>
      <c r="P65" s="152"/>
      <c r="Q65" s="9"/>
      <c r="R65" s="9"/>
    </row>
    <row r="66" spans="1:20" ht="16.5">
      <c r="A66" s="123"/>
      <c r="B66" s="3"/>
      <c r="C66" s="3"/>
      <c r="D66" s="3"/>
      <c r="E66" s="3"/>
      <c r="F66" s="3"/>
      <c r="G66" s="141"/>
      <c r="H66" s="3"/>
      <c r="I66" s="3"/>
      <c r="J66" s="3"/>
      <c r="K66" s="3"/>
      <c r="L66" s="3"/>
      <c r="M66" s="3"/>
      <c r="N66" s="3"/>
      <c r="O66" s="3"/>
      <c r="P66" s="158"/>
      <c r="Q66" s="3"/>
      <c r="R66" s="3"/>
      <c r="S66" s="3"/>
      <c r="T66" s="3"/>
    </row>
  </sheetData>
  <sheetProtection/>
  <mergeCells count="21">
    <mergeCell ref="A39:F39"/>
    <mergeCell ref="L25:O25"/>
    <mergeCell ref="L33:O33"/>
    <mergeCell ref="L43:O43"/>
    <mergeCell ref="L15:Q15"/>
    <mergeCell ref="A26:F26"/>
    <mergeCell ref="B2:S2"/>
    <mergeCell ref="B3:S3"/>
    <mergeCell ref="B4:S4"/>
    <mergeCell ref="G5:P5"/>
    <mergeCell ref="A7:S7"/>
    <mergeCell ref="A8:S8"/>
    <mergeCell ref="V6:W6"/>
    <mergeCell ref="A47:O47"/>
    <mergeCell ref="Q54:R54"/>
    <mergeCell ref="B48:D48"/>
    <mergeCell ref="A54:D54"/>
    <mergeCell ref="F54:I54"/>
    <mergeCell ref="J54:L54"/>
    <mergeCell ref="C14:F14"/>
    <mergeCell ref="N14:O14"/>
  </mergeCells>
  <hyperlinks>
    <hyperlink ref="G5" r:id="rId1" display="http://www.fe.ustjogja.ac.id/"/>
  </hyperlinks>
  <printOptions horizontalCentered="1"/>
  <pageMargins left="0" right="0" top="0.2362204724409449" bottom="0.5118110236220472" header="0.31496062992125984" footer="0.31496062992125984"/>
  <pageSetup orientation="portrait" paperSize="5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B4" sqref="B4"/>
    </sheetView>
  </sheetViews>
  <sheetFormatPr defaultColWidth="9.140625" defaultRowHeight="12.75"/>
  <sheetData>
    <row r="2" spans="2:3" ht="12.75">
      <c r="B2" s="161" t="s">
        <v>69</v>
      </c>
      <c r="C2" s="161"/>
    </row>
    <row r="3" spans="2:3" ht="15">
      <c r="B3" s="128" t="s">
        <v>70</v>
      </c>
      <c r="C3" s="128" t="s">
        <v>71</v>
      </c>
    </row>
    <row r="4" spans="2:3" ht="12.75">
      <c r="B4" s="129" t="s">
        <v>72</v>
      </c>
      <c r="C4" s="129">
        <v>4</v>
      </c>
    </row>
    <row r="5" spans="2:3" ht="12.75">
      <c r="B5" s="129" t="s">
        <v>73</v>
      </c>
      <c r="C5" s="129">
        <v>3.8</v>
      </c>
    </row>
    <row r="6" spans="2:3" ht="12.75">
      <c r="B6" s="129" t="s">
        <v>74</v>
      </c>
      <c r="C6" s="129">
        <v>3.3</v>
      </c>
    </row>
    <row r="7" spans="2:3" ht="12.75">
      <c r="B7" s="129" t="s">
        <v>75</v>
      </c>
      <c r="C7" s="129">
        <v>3</v>
      </c>
    </row>
    <row r="8" spans="2:3" ht="12.75">
      <c r="B8" s="129" t="s">
        <v>76</v>
      </c>
      <c r="C8" s="129">
        <v>2.8</v>
      </c>
    </row>
    <row r="9" spans="2:3" ht="12.75">
      <c r="B9" s="129" t="s">
        <v>77</v>
      </c>
      <c r="C9" s="129">
        <v>2.3</v>
      </c>
    </row>
    <row r="10" spans="2:3" ht="12.75">
      <c r="B10" s="129" t="s">
        <v>78</v>
      </c>
      <c r="C10" s="129">
        <v>2</v>
      </c>
    </row>
    <row r="11" spans="2:3" ht="12.75">
      <c r="B11" s="129" t="s">
        <v>79</v>
      </c>
      <c r="C11" s="129">
        <v>1.8</v>
      </c>
    </row>
    <row r="12" spans="2:3" ht="12.75">
      <c r="B12" s="129" t="s">
        <v>80</v>
      </c>
      <c r="C12" s="129">
        <v>1.3</v>
      </c>
    </row>
    <row r="13" spans="2:3" ht="12.75">
      <c r="B13" s="129" t="s">
        <v>81</v>
      </c>
      <c r="C13" s="129">
        <v>1</v>
      </c>
    </row>
    <row r="14" spans="2:3" ht="12.75">
      <c r="B14" s="129" t="s">
        <v>82</v>
      </c>
      <c r="C14" s="129">
        <v>0.8</v>
      </c>
    </row>
    <row r="15" spans="2:3" ht="12.75">
      <c r="B15" s="129" t="s">
        <v>83</v>
      </c>
      <c r="C15" s="129">
        <v>0</v>
      </c>
    </row>
    <row r="16" spans="2:3" ht="12.75">
      <c r="B16" s="129" t="s">
        <v>84</v>
      </c>
      <c r="C16" s="129">
        <v>0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</dc:creator>
  <cp:keywords/>
  <dc:description/>
  <cp:lastModifiedBy>TU FE UST</cp:lastModifiedBy>
  <cp:lastPrinted>2018-01-02T01:59:22Z</cp:lastPrinted>
  <dcterms:created xsi:type="dcterms:W3CDTF">2004-02-10T02:41:32Z</dcterms:created>
  <dcterms:modified xsi:type="dcterms:W3CDTF">2018-01-02T02:47:27Z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